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ena/Dropbox/2_ELENA/ДАЧА/___ДОРОГИ, КАМЕРЫ, ШЛВГБАУМ/2021/"/>
    </mc:Choice>
  </mc:AlternateContent>
  <xr:revisionPtr revIDLastSave="0" documentId="13_ncr:1_{6C61865D-82FC-944B-B920-21F68B30CA35}" xr6:coauthVersionLast="46" xr6:coauthVersionMax="46" xr10:uidLastSave="{00000000-0000-0000-0000-000000000000}"/>
  <bookViews>
    <workbookView xWindow="8320" yWindow="460" windowWidth="15300" windowHeight="13240" xr2:uid="{00000000-000D-0000-FFFF-FFFF00000000}"/>
  </bookViews>
  <sheets>
    <sheet name="отделочные работы" sheetId="6" r:id="rId1"/>
    <sheet name="Доп. работы (2)" sheetId="7" state="hidden" r:id="rId2"/>
    <sheet name="Сальдо на доп.работы" sheetId="10" state="hidden" r:id="rId3"/>
    <sheet name="Доп. работы" sheetId="5" state="hidden" r:id="rId4"/>
    <sheet name="Благоустройство (2)" sheetId="4" state="hidden" r:id="rId5"/>
    <sheet name="Благоустройство" sheetId="3" state="hidden" r:id="rId6"/>
  </sheets>
  <externalReferences>
    <externalReference r:id="rId7"/>
  </externalReferences>
  <definedNames>
    <definedName name="_xlnm._FilterDatabase" localSheetId="5" hidden="1">Благоустройство!$E$9:$E$392</definedName>
    <definedName name="_xlnm._FilterDatabase" localSheetId="4" hidden="1">'Благоустройство (2)'!$E$9:$E$392</definedName>
    <definedName name="_xlnm._FilterDatabase" localSheetId="3" hidden="1">'Доп. работы'!$E$9:$E$392</definedName>
    <definedName name="_xlnm._FilterDatabase" localSheetId="1" hidden="1">'Доп. работы (2)'!$E$9:$E$392</definedName>
    <definedName name="_xlnm._FilterDatabase" localSheetId="2" hidden="1">'Сальдо на доп.работы'!$D$6:$D$389</definedName>
    <definedName name="Авг_2008_Cost" localSheetId="1">#REF!</definedName>
    <definedName name="Авг_2008_Cost" localSheetId="0">#REF!</definedName>
    <definedName name="Авг_2008_Cost">#REF!</definedName>
    <definedName name="Авг_2008_Cost_CostTotal" localSheetId="1">#REF!</definedName>
    <definedName name="Авг_2008_Cost_CostTotal" localSheetId="0">#REF!</definedName>
    <definedName name="Авг_2008_Cost_CostTotal">#REF!</definedName>
    <definedName name="Авг_2009_Cost" localSheetId="1">#REF!</definedName>
    <definedName name="Авг_2009_Cost" localSheetId="0">#REF!</definedName>
    <definedName name="Авг_2009_Cost">#REF!</definedName>
    <definedName name="Авг_2009_Cost_CostTotal" localSheetId="1">#REF!</definedName>
    <definedName name="Авг_2009_Cost_CostTotal" localSheetId="0">#REF!</definedName>
    <definedName name="Авг_2009_Cost_CostTotal">#REF!</definedName>
    <definedName name="Апр_2008_Cost" localSheetId="1">#REF!</definedName>
    <definedName name="Апр_2008_Cost" localSheetId="0">#REF!</definedName>
    <definedName name="Апр_2008_Cost">#REF!</definedName>
    <definedName name="Апр_2009_Cost" localSheetId="1">#REF!</definedName>
    <definedName name="Апр_2009_Cost" localSheetId="0">#REF!</definedName>
    <definedName name="Апр_2009_Cost">#REF!</definedName>
    <definedName name="Апр_2009_Cost_CostTotal" localSheetId="1">#REF!</definedName>
    <definedName name="Апр_2009_Cost_CostTotal" localSheetId="0">#REF!</definedName>
    <definedName name="Апр_2009_Cost_CostTotal">#REF!</definedName>
    <definedName name="Дек_2008_Cost" localSheetId="1">#REF!</definedName>
    <definedName name="Дек_2008_Cost" localSheetId="0">#REF!</definedName>
    <definedName name="Дек_2008_Cost">#REF!</definedName>
    <definedName name="Дек_2008_Cost_CostTotal" localSheetId="1">#REF!</definedName>
    <definedName name="Дек_2008_Cost_CostTotal" localSheetId="0">#REF!</definedName>
    <definedName name="Дек_2008_Cost_CostTotal">#REF!</definedName>
    <definedName name="Дек_2009_Cost" localSheetId="1">#REF!</definedName>
    <definedName name="Дек_2009_Cost" localSheetId="0">#REF!</definedName>
    <definedName name="Дек_2009_Cost">#REF!</definedName>
    <definedName name="Дек_2009_Cost_CostTotal" localSheetId="1">#REF!</definedName>
    <definedName name="Дек_2009_Cost_CostTotal" localSheetId="0">#REF!</definedName>
    <definedName name="Дек_2009_Cost_CostTotal">#REF!</definedName>
    <definedName name="Июль_2008_Cost" localSheetId="1">#REF!</definedName>
    <definedName name="Июль_2008_Cost" localSheetId="0">#REF!</definedName>
    <definedName name="Июль_2008_Cost">#REF!</definedName>
    <definedName name="Июль_2008_Cost_CostTotal" localSheetId="1">#REF!</definedName>
    <definedName name="Июль_2008_Cost_CostTotal" localSheetId="0">#REF!</definedName>
    <definedName name="Июль_2008_Cost_CostTotal">#REF!</definedName>
    <definedName name="Июль_2009_Cost" localSheetId="1">#REF!</definedName>
    <definedName name="Июль_2009_Cost" localSheetId="0">#REF!</definedName>
    <definedName name="Июль_2009_Cost">#REF!</definedName>
    <definedName name="Июль_2009_Cost_CostTotal" localSheetId="1">#REF!</definedName>
    <definedName name="Июль_2009_Cost_CostTotal" localSheetId="0">#REF!</definedName>
    <definedName name="Июль_2009_Cost_CostTotal">#REF!</definedName>
    <definedName name="Июнь_2008_Cost" localSheetId="1">#REF!</definedName>
    <definedName name="Июнь_2008_Cost" localSheetId="0">#REF!</definedName>
    <definedName name="Июнь_2008_Cost">#REF!</definedName>
    <definedName name="Июнь_2009_Cost" localSheetId="1">#REF!</definedName>
    <definedName name="Июнь_2009_Cost" localSheetId="0">#REF!</definedName>
    <definedName name="Июнь_2009_Cost">#REF!</definedName>
    <definedName name="Июнь_2009_Cost_CostTotal" localSheetId="1">#REF!</definedName>
    <definedName name="Июнь_2009_Cost_CostTotal" localSheetId="0">#REF!</definedName>
    <definedName name="Июнь_2009_Cost_CostTotal">#REF!</definedName>
    <definedName name="Май_2008_Cost" localSheetId="1">#REF!</definedName>
    <definedName name="Май_2008_Cost" localSheetId="0">#REF!</definedName>
    <definedName name="Май_2008_Cost">#REF!</definedName>
    <definedName name="Май_2009_Cost" localSheetId="1">#REF!</definedName>
    <definedName name="Май_2009_Cost" localSheetId="0">#REF!</definedName>
    <definedName name="Май_2009_Cost">#REF!</definedName>
    <definedName name="Май_2009_Cost_CostTotal" localSheetId="1">#REF!</definedName>
    <definedName name="Май_2009_Cost_CostTotal" localSheetId="0">#REF!</definedName>
    <definedName name="Май_2009_Cost_CostTotal">#REF!</definedName>
    <definedName name="Мар_2008_Cost" localSheetId="1">#REF!</definedName>
    <definedName name="Мар_2008_Cost" localSheetId="0">#REF!</definedName>
    <definedName name="Мар_2008_Cost">#REF!</definedName>
    <definedName name="Мар_2009_Cost" localSheetId="1">#REF!</definedName>
    <definedName name="Мар_2009_Cost" localSheetId="0">#REF!</definedName>
    <definedName name="Мар_2009_Cost">#REF!</definedName>
    <definedName name="Мар_2009_Cost_CostTotal" localSheetId="1">#REF!</definedName>
    <definedName name="Мар_2009_Cost_CostTotal" localSheetId="0">#REF!</definedName>
    <definedName name="Мар_2009_Cost_CostTotal">#REF!</definedName>
    <definedName name="Ноя_2008_Cost" localSheetId="1">#REF!</definedName>
    <definedName name="Ноя_2008_Cost" localSheetId="0">#REF!</definedName>
    <definedName name="Ноя_2008_Cost">#REF!</definedName>
    <definedName name="Ноя_2008_Cost_CostTotal" localSheetId="1">#REF!</definedName>
    <definedName name="Ноя_2008_Cost_CostTotal" localSheetId="0">#REF!</definedName>
    <definedName name="Ноя_2008_Cost_CostTotal">#REF!</definedName>
    <definedName name="Ноя_2009_Cost" localSheetId="1">#REF!</definedName>
    <definedName name="Ноя_2009_Cost" localSheetId="0">#REF!</definedName>
    <definedName name="Ноя_2009_Cost">#REF!</definedName>
    <definedName name="Ноя_2009_Cost_CostTotal" localSheetId="1">#REF!</definedName>
    <definedName name="Ноя_2009_Cost_CostTotal" localSheetId="0">#REF!</definedName>
    <definedName name="Ноя_2009_Cost_CostTotal">#REF!</definedName>
    <definedName name="_xlnm.Print_Area" localSheetId="5">Благоустройство!$A$1:$K$581</definedName>
    <definedName name="_xlnm.Print_Area" localSheetId="4">'Благоустройство (2)'!$A$1:$K$643</definedName>
    <definedName name="_xlnm.Print_Area" localSheetId="3">'Доп. работы'!$A$1:$K$657</definedName>
    <definedName name="_xlnm.Print_Area" localSheetId="1">'Доп. работы (2)'!$A$1:$K$651</definedName>
    <definedName name="_xlnm.Print_Area" localSheetId="0">'отделочные работы'!$A$1:$J$15</definedName>
    <definedName name="_xlnm.Print_Area" localSheetId="2">'Сальдо на доп.работы'!$A$1:$D$625</definedName>
    <definedName name="Окт_2008_Cost" localSheetId="1">#REF!</definedName>
    <definedName name="Окт_2008_Cost" localSheetId="0">#REF!</definedName>
    <definedName name="Окт_2008_Cost">#REF!</definedName>
    <definedName name="Окт_2008_Cost_CostTotal" localSheetId="1">#REF!</definedName>
    <definedName name="Окт_2008_Cost_CostTotal" localSheetId="0">#REF!</definedName>
    <definedName name="Окт_2008_Cost_CostTotal">#REF!</definedName>
    <definedName name="Окт_2009_Cost" localSheetId="1">#REF!</definedName>
    <definedName name="Окт_2009_Cost" localSheetId="0">#REF!</definedName>
    <definedName name="Окт_2009_Cost">#REF!</definedName>
    <definedName name="Окт_2009_Cost_CostTotal" localSheetId="1">#REF!</definedName>
    <definedName name="Окт_2009_Cost_CostTotal" localSheetId="0">#REF!</definedName>
    <definedName name="Окт_2009_Cost_CostTotal">#REF!</definedName>
    <definedName name="остатокработ" localSheetId="1">#REF!</definedName>
    <definedName name="остатокработ" localSheetId="0">#REF!</definedName>
    <definedName name="остатокработ">#REF!</definedName>
    <definedName name="Сен_2008_Cost" localSheetId="1">#REF!</definedName>
    <definedName name="Сен_2008_Cost" localSheetId="0">#REF!</definedName>
    <definedName name="Сен_2008_Cost">#REF!</definedName>
    <definedName name="Сен_2008_Cost_CostTotal" localSheetId="1">#REF!</definedName>
    <definedName name="Сен_2008_Cost_CostTotal" localSheetId="0">#REF!</definedName>
    <definedName name="Сен_2008_Cost_CostTotal">#REF!</definedName>
    <definedName name="Сен_2009_Cost" localSheetId="1">#REF!</definedName>
    <definedName name="Сен_2009_Cost" localSheetId="0">#REF!</definedName>
    <definedName name="Сен_2009_Cost">#REF!</definedName>
    <definedName name="Сен_2009_Cost_CostTotal" localSheetId="1">#REF!</definedName>
    <definedName name="Сен_2009_Cost_CostTotal" localSheetId="0">#REF!</definedName>
    <definedName name="Сен_2009_Cost_CostTotal">#REF!</definedName>
    <definedName name="Фев_2009_Cost" localSheetId="1">#REF!</definedName>
    <definedName name="Фев_2009_Cost" localSheetId="0">#REF!</definedName>
    <definedName name="Фев_2009_Cost">#REF!</definedName>
    <definedName name="Фев_2009_Cost_CostTotal" localSheetId="1">#REF!</definedName>
    <definedName name="Фев_2009_Cost_CostTotal" localSheetId="0">#REF!</definedName>
    <definedName name="Фев_2009_Cost_CostTotal">#REF!</definedName>
    <definedName name="Янв_2009_Cost" localSheetId="1">#REF!</definedName>
    <definedName name="Янв_2009_Cost" localSheetId="0">#REF!</definedName>
    <definedName name="Янв_2009_Cost">#REF!</definedName>
    <definedName name="Янв_2009_Cost_CostTotal" localSheetId="1">#REF!</definedName>
    <definedName name="Янв_2009_Cost_CostTotal" localSheetId="0">#REF!</definedName>
    <definedName name="Янв_2009_Cost_CostTotal">#REF!</definedName>
    <definedName name="Code" localSheetId="1">#REF!</definedName>
    <definedName name="Code" localSheetId="0">#REF!</definedName>
    <definedName name="Code">#REF!</definedName>
    <definedName name="Name" localSheetId="1">#REF!</definedName>
    <definedName name="Name" localSheetId="0">#REF!</definedName>
    <definedName name="Name">#REF!</definedName>
    <definedName name="ZZZ" localSheetId="1">#REF!</definedName>
    <definedName name="ZZZ" localSheetId="0">#REF!</definedName>
    <definedName name="ZZZ">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 l="1"/>
  <c r="F7" i="6"/>
  <c r="F9" i="6"/>
  <c r="D536" i="10"/>
  <c r="D527" i="10"/>
  <c r="D522" i="10"/>
  <c r="D521" i="10"/>
  <c r="D509" i="10"/>
  <c r="D504" i="10"/>
  <c r="D503" i="10"/>
  <c r="D489" i="10"/>
  <c r="D488" i="10"/>
  <c r="D484" i="10"/>
  <c r="D468" i="10"/>
  <c r="D467" i="10"/>
  <c r="D438" i="10"/>
  <c r="D430" i="10"/>
  <c r="D373" i="10"/>
  <c r="D346" i="10"/>
  <c r="D326" i="10"/>
  <c r="D298" i="10"/>
  <c r="D277" i="10"/>
  <c r="D36" i="10"/>
  <c r="D7" i="10"/>
  <c r="D483" i="10"/>
  <c r="D320" i="10"/>
  <c r="A568" i="5"/>
  <c r="A569" i="5"/>
  <c r="A570" i="5"/>
  <c r="A571" i="5"/>
  <c r="A572" i="5"/>
  <c r="A574" i="5"/>
  <c r="A575" i="5"/>
  <c r="A576" i="5"/>
  <c r="A577" i="5"/>
  <c r="A578" i="5"/>
  <c r="A579" i="5"/>
  <c r="A581" i="5"/>
  <c r="A582" i="5"/>
  <c r="A583" i="5"/>
  <c r="A584" i="5"/>
  <c r="A585" i="5"/>
  <c r="A586" i="5"/>
  <c r="A588" i="5"/>
  <c r="A589" i="5"/>
  <c r="A591" i="5"/>
  <c r="A592" i="5"/>
  <c r="A593" i="5"/>
  <c r="A595" i="5"/>
  <c r="A596" i="5"/>
  <c r="A597" i="5"/>
  <c r="A598" i="5"/>
  <c r="A599" i="5"/>
  <c r="A600" i="5"/>
  <c r="A602" i="5"/>
  <c r="A603" i="5"/>
  <c r="A604" i="5"/>
  <c r="A605" i="5"/>
  <c r="A606" i="5"/>
  <c r="A610" i="5"/>
  <c r="A611" i="5"/>
  <c r="A612" i="5"/>
  <c r="A613" i="5"/>
  <c r="A614" i="5"/>
  <c r="A616" i="5"/>
  <c r="A617" i="5"/>
  <c r="A618" i="5"/>
  <c r="A620" i="5"/>
  <c r="A621" i="5"/>
  <c r="A622" i="5"/>
  <c r="A624" i="5"/>
  <c r="A625" i="5"/>
  <c r="A626" i="5"/>
  <c r="A627" i="5"/>
  <c r="A628" i="5"/>
  <c r="A629" i="5"/>
  <c r="A630" i="5"/>
  <c r="A631" i="5"/>
  <c r="A633" i="5"/>
  <c r="A634" i="5"/>
  <c r="F570" i="5"/>
  <c r="G570" i="5"/>
  <c r="H571" i="5"/>
  <c r="J570" i="5"/>
  <c r="I570" i="5"/>
  <c r="H570" i="5"/>
  <c r="G568" i="5"/>
  <c r="J568" i="5"/>
  <c r="E571" i="5"/>
  <c r="J571" i="5"/>
  <c r="I571" i="5"/>
  <c r="K570" i="5"/>
  <c r="K571" i="5"/>
  <c r="F558" i="5"/>
  <c r="J625" i="5"/>
  <c r="I625" i="5"/>
  <c r="K625" i="5"/>
  <c r="H625" i="5"/>
  <c r="J624" i="5"/>
  <c r="I624" i="5"/>
  <c r="H624" i="5"/>
  <c r="G606" i="5"/>
  <c r="K624" i="5"/>
  <c r="I628" i="7"/>
  <c r="I627" i="7"/>
  <c r="G627" i="7"/>
  <c r="H627" i="7"/>
  <c r="H626" i="7"/>
  <c r="E626" i="7"/>
  <c r="J626" i="7"/>
  <c r="F625" i="7"/>
  <c r="F624" i="7"/>
  <c r="F623" i="7"/>
  <c r="F622" i="7"/>
  <c r="F621" i="7"/>
  <c r="E621" i="7"/>
  <c r="J620" i="7"/>
  <c r="I620" i="7"/>
  <c r="K620" i="7"/>
  <c r="H620" i="7"/>
  <c r="J617" i="7"/>
  <c r="I617" i="7"/>
  <c r="H617" i="7"/>
  <c r="L616" i="7"/>
  <c r="J616" i="7"/>
  <c r="I616" i="7"/>
  <c r="K616" i="7"/>
  <c r="H616" i="7"/>
  <c r="L615" i="7"/>
  <c r="G615" i="7"/>
  <c r="F615" i="7"/>
  <c r="I615" i="7"/>
  <c r="L614" i="7"/>
  <c r="J614" i="7"/>
  <c r="F614" i="7"/>
  <c r="J612" i="7"/>
  <c r="I612" i="7"/>
  <c r="K612" i="7"/>
  <c r="H612" i="7"/>
  <c r="J611" i="7"/>
  <c r="I611" i="7"/>
  <c r="H611" i="7"/>
  <c r="L610" i="7"/>
  <c r="J610" i="7"/>
  <c r="F610" i="7"/>
  <c r="H610" i="7"/>
  <c r="F608" i="7"/>
  <c r="E608" i="7"/>
  <c r="J608" i="7"/>
  <c r="L607" i="7"/>
  <c r="I607" i="7"/>
  <c r="G607" i="7"/>
  <c r="F606" i="7"/>
  <c r="I606" i="7"/>
  <c r="F605" i="7"/>
  <c r="I604" i="7"/>
  <c r="J603" i="7"/>
  <c r="I603" i="7"/>
  <c r="H603" i="7"/>
  <c r="J602" i="7"/>
  <c r="I602" i="7"/>
  <c r="H602" i="7"/>
  <c r="J601" i="7"/>
  <c r="I601" i="7"/>
  <c r="H601" i="7"/>
  <c r="J600" i="7"/>
  <c r="I600" i="7"/>
  <c r="H600" i="7"/>
  <c r="F599" i="7"/>
  <c r="F598" i="7"/>
  <c r="F597" i="7"/>
  <c r="I596" i="7"/>
  <c r="G596" i="7"/>
  <c r="J596" i="7"/>
  <c r="K596" i="7"/>
  <c r="J594" i="7"/>
  <c r="I594" i="7"/>
  <c r="K594" i="7"/>
  <c r="H594" i="7"/>
  <c r="G593" i="7"/>
  <c r="F593" i="7"/>
  <c r="I593" i="7"/>
  <c r="H592" i="7"/>
  <c r="E592" i="7"/>
  <c r="J592" i="7"/>
  <c r="G591" i="7"/>
  <c r="J591" i="7"/>
  <c r="F591" i="7"/>
  <c r="I591" i="7"/>
  <c r="J590" i="7"/>
  <c r="I590" i="7"/>
  <c r="H590" i="7"/>
  <c r="F589" i="7"/>
  <c r="J588" i="7"/>
  <c r="I588" i="7"/>
  <c r="H588" i="7"/>
  <c r="G587" i="7"/>
  <c r="J587" i="7"/>
  <c r="F587" i="7"/>
  <c r="I587" i="7"/>
  <c r="J586" i="7"/>
  <c r="I586" i="7"/>
  <c r="H586" i="7"/>
  <c r="F585" i="7"/>
  <c r="I585" i="7"/>
  <c r="J584" i="7"/>
  <c r="F584" i="7"/>
  <c r="H584" i="7"/>
  <c r="J583" i="7"/>
  <c r="I583" i="7"/>
  <c r="H583" i="7"/>
  <c r="J582" i="7"/>
  <c r="I582" i="7"/>
  <c r="K582" i="7"/>
  <c r="H582" i="7"/>
  <c r="G581" i="7"/>
  <c r="J581" i="7"/>
  <c r="F581" i="7"/>
  <c r="I581" i="7"/>
  <c r="J580" i="7"/>
  <c r="I580" i="7"/>
  <c r="H580" i="7"/>
  <c r="J579" i="7"/>
  <c r="I579" i="7"/>
  <c r="H579" i="7"/>
  <c r="J578" i="7"/>
  <c r="I578" i="7"/>
  <c r="H578" i="7"/>
  <c r="J577" i="7"/>
  <c r="F577" i="7"/>
  <c r="I577" i="7"/>
  <c r="J576" i="7"/>
  <c r="I576" i="7"/>
  <c r="K576" i="7"/>
  <c r="H576" i="7"/>
  <c r="F575" i="7"/>
  <c r="E575" i="7"/>
  <c r="J575" i="7"/>
  <c r="I574" i="7"/>
  <c r="G574" i="7"/>
  <c r="J573" i="7"/>
  <c r="F573" i="7"/>
  <c r="I573" i="7"/>
  <c r="J572" i="7"/>
  <c r="I572" i="7"/>
  <c r="K572" i="7"/>
  <c r="H572" i="7"/>
  <c r="J571" i="7"/>
  <c r="I571" i="7"/>
  <c r="H571" i="7"/>
  <c r="I570" i="7"/>
  <c r="G568" i="7"/>
  <c r="J568" i="7"/>
  <c r="I568" i="7"/>
  <c r="H568" i="7"/>
  <c r="H567" i="7"/>
  <c r="E567" i="7"/>
  <c r="J567" i="7"/>
  <c r="J566" i="7"/>
  <c r="I566" i="7"/>
  <c r="H566" i="7"/>
  <c r="J565" i="7"/>
  <c r="I565" i="7"/>
  <c r="H565" i="7"/>
  <c r="J564" i="7"/>
  <c r="I564" i="7"/>
  <c r="H564" i="7"/>
  <c r="J562" i="7"/>
  <c r="I562" i="7"/>
  <c r="H562" i="7"/>
  <c r="J561" i="7"/>
  <c r="F561" i="7"/>
  <c r="I561" i="7"/>
  <c r="J560" i="7"/>
  <c r="I560" i="7"/>
  <c r="H560" i="7"/>
  <c r="J559" i="7"/>
  <c r="I559" i="7"/>
  <c r="H559" i="7"/>
  <c r="G558" i="7"/>
  <c r="F558" i="7"/>
  <c r="I558" i="7"/>
  <c r="F557" i="7"/>
  <c r="E557" i="7"/>
  <c r="J557" i="7"/>
  <c r="F556" i="7"/>
  <c r="E556" i="7"/>
  <c r="J556" i="7"/>
  <c r="I555" i="7"/>
  <c r="G555" i="7"/>
  <c r="B555" i="7"/>
  <c r="B605" i="7"/>
  <c r="I554" i="7"/>
  <c r="G554" i="7"/>
  <c r="B554" i="7"/>
  <c r="B585" i="7"/>
  <c r="J553" i="7"/>
  <c r="I553" i="7"/>
  <c r="H553" i="7"/>
  <c r="I552" i="7"/>
  <c r="J551" i="7"/>
  <c r="I551" i="7"/>
  <c r="H551" i="7"/>
  <c r="J550" i="7"/>
  <c r="I550" i="7"/>
  <c r="K550" i="7"/>
  <c r="H550" i="7"/>
  <c r="B550" i="7"/>
  <c r="I549" i="7"/>
  <c r="G549" i="7"/>
  <c r="G552" i="7"/>
  <c r="J548" i="7"/>
  <c r="I548" i="7"/>
  <c r="K548" i="7"/>
  <c r="H548" i="7"/>
  <c r="J545" i="7"/>
  <c r="I545" i="7"/>
  <c r="H545" i="7"/>
  <c r="J544" i="7"/>
  <c r="I544" i="7"/>
  <c r="H544" i="7"/>
  <c r="J543" i="7"/>
  <c r="I543" i="7"/>
  <c r="H543" i="7"/>
  <c r="J542" i="7"/>
  <c r="I542" i="7"/>
  <c r="K542" i="7"/>
  <c r="H542" i="7"/>
  <c r="J541" i="7"/>
  <c r="I541" i="7"/>
  <c r="H541" i="7"/>
  <c r="J540" i="7"/>
  <c r="I540" i="7"/>
  <c r="H540" i="7"/>
  <c r="I539" i="7"/>
  <c r="E539" i="7"/>
  <c r="J538" i="7"/>
  <c r="I538" i="7"/>
  <c r="H538" i="7"/>
  <c r="J537" i="7"/>
  <c r="I537" i="7"/>
  <c r="H537" i="7"/>
  <c r="J536" i="7"/>
  <c r="I536" i="7"/>
  <c r="H536" i="7"/>
  <c r="J535" i="7"/>
  <c r="I535" i="7"/>
  <c r="H535" i="7"/>
  <c r="J534" i="7"/>
  <c r="I534" i="7"/>
  <c r="K534" i="7"/>
  <c r="H534" i="7"/>
  <c r="J533" i="7"/>
  <c r="I533" i="7"/>
  <c r="H533" i="7"/>
  <c r="J532" i="7"/>
  <c r="I532" i="7"/>
  <c r="H532" i="7"/>
  <c r="J531" i="7"/>
  <c r="I531" i="7"/>
  <c r="I530" i="7"/>
  <c r="H531" i="7"/>
  <c r="E530" i="7"/>
  <c r="J529" i="7"/>
  <c r="I529" i="7"/>
  <c r="H529" i="7"/>
  <c r="J528" i="7"/>
  <c r="I528" i="7"/>
  <c r="H528" i="7"/>
  <c r="J527" i="7"/>
  <c r="I527" i="7"/>
  <c r="H527" i="7"/>
  <c r="J526" i="7"/>
  <c r="I526" i="7"/>
  <c r="I525" i="7"/>
  <c r="H526" i="7"/>
  <c r="E525" i="7"/>
  <c r="J523" i="7"/>
  <c r="I523" i="7"/>
  <c r="H523" i="7"/>
  <c r="J522" i="7"/>
  <c r="I522" i="7"/>
  <c r="H522" i="7"/>
  <c r="J521" i="7"/>
  <c r="I521" i="7"/>
  <c r="K521" i="7"/>
  <c r="H521" i="7"/>
  <c r="J520" i="7"/>
  <c r="I520" i="7"/>
  <c r="H520" i="7"/>
  <c r="J519" i="7"/>
  <c r="I519" i="7"/>
  <c r="H519" i="7"/>
  <c r="J518" i="7"/>
  <c r="I518" i="7"/>
  <c r="H518" i="7"/>
  <c r="J517" i="7"/>
  <c r="I517" i="7"/>
  <c r="K517" i="7"/>
  <c r="H517" i="7"/>
  <c r="J516" i="7"/>
  <c r="I516" i="7"/>
  <c r="H516" i="7"/>
  <c r="J515" i="7"/>
  <c r="I515" i="7"/>
  <c r="H515" i="7"/>
  <c r="J514" i="7"/>
  <c r="I514" i="7"/>
  <c r="H514" i="7"/>
  <c r="J513" i="7"/>
  <c r="I513" i="7"/>
  <c r="H513" i="7"/>
  <c r="E512" i="7"/>
  <c r="J512" i="7"/>
  <c r="J511" i="7"/>
  <c r="I511" i="7"/>
  <c r="K511" i="7"/>
  <c r="H511" i="7"/>
  <c r="J510" i="7"/>
  <c r="I510" i="7"/>
  <c r="H510" i="7"/>
  <c r="J509" i="7"/>
  <c r="I509" i="7"/>
  <c r="H509" i="7"/>
  <c r="J508" i="7"/>
  <c r="I508" i="7"/>
  <c r="H508" i="7"/>
  <c r="E507" i="7"/>
  <c r="J507" i="7"/>
  <c r="E506" i="7"/>
  <c r="F506" i="7"/>
  <c r="J505" i="7"/>
  <c r="I505" i="7"/>
  <c r="H505" i="7"/>
  <c r="J504" i="7"/>
  <c r="I504" i="7"/>
  <c r="H504" i="7"/>
  <c r="J503" i="7"/>
  <c r="I503" i="7"/>
  <c r="H503" i="7"/>
  <c r="J502" i="7"/>
  <c r="I502" i="7"/>
  <c r="H502" i="7"/>
  <c r="J501" i="7"/>
  <c r="I501" i="7"/>
  <c r="H501" i="7"/>
  <c r="J500" i="7"/>
  <c r="I500" i="7"/>
  <c r="H500" i="7"/>
  <c r="J499" i="7"/>
  <c r="I499" i="7"/>
  <c r="H499" i="7"/>
  <c r="J498" i="7"/>
  <c r="I498" i="7"/>
  <c r="H498" i="7"/>
  <c r="J497" i="7"/>
  <c r="I497" i="7"/>
  <c r="H497" i="7"/>
  <c r="J496" i="7"/>
  <c r="I496" i="7"/>
  <c r="H496" i="7"/>
  <c r="J495" i="7"/>
  <c r="I495" i="7"/>
  <c r="H495" i="7"/>
  <c r="J494" i="7"/>
  <c r="I494" i="7"/>
  <c r="K494" i="7"/>
  <c r="H494" i="7"/>
  <c r="J493" i="7"/>
  <c r="I493" i="7"/>
  <c r="H493" i="7"/>
  <c r="I492" i="7"/>
  <c r="I491" i="7"/>
  <c r="E492" i="7"/>
  <c r="J490" i="7"/>
  <c r="I490" i="7"/>
  <c r="H490" i="7"/>
  <c r="J489" i="7"/>
  <c r="I489" i="7"/>
  <c r="H489" i="7"/>
  <c r="J488" i="7"/>
  <c r="J487" i="7"/>
  <c r="I488" i="7"/>
  <c r="H488" i="7"/>
  <c r="E487" i="7"/>
  <c r="J485" i="7"/>
  <c r="I485" i="7"/>
  <c r="H485" i="7"/>
  <c r="J484" i="7"/>
  <c r="I484" i="7"/>
  <c r="H484" i="7"/>
  <c r="J483" i="7"/>
  <c r="I483" i="7"/>
  <c r="K483" i="7"/>
  <c r="H483" i="7"/>
  <c r="J482" i="7"/>
  <c r="I482" i="7"/>
  <c r="H482" i="7"/>
  <c r="J481" i="7"/>
  <c r="I481" i="7"/>
  <c r="H481" i="7"/>
  <c r="J480" i="7"/>
  <c r="I480" i="7"/>
  <c r="H480" i="7"/>
  <c r="J479" i="7"/>
  <c r="I479" i="7"/>
  <c r="K479" i="7"/>
  <c r="H479" i="7"/>
  <c r="J478" i="7"/>
  <c r="I478" i="7"/>
  <c r="H478" i="7"/>
  <c r="J477" i="7"/>
  <c r="I477" i="7"/>
  <c r="H477" i="7"/>
  <c r="J476" i="7"/>
  <c r="I476" i="7"/>
  <c r="H476" i="7"/>
  <c r="J475" i="7"/>
  <c r="I475" i="7"/>
  <c r="K475" i="7"/>
  <c r="H475" i="7"/>
  <c r="J474" i="7"/>
  <c r="I474" i="7"/>
  <c r="H474" i="7"/>
  <c r="J473" i="7"/>
  <c r="I473" i="7"/>
  <c r="H473" i="7"/>
  <c r="J472" i="7"/>
  <c r="J471" i="7"/>
  <c r="I472" i="7"/>
  <c r="I471" i="7"/>
  <c r="H472" i="7"/>
  <c r="E471" i="7"/>
  <c r="G471" i="7"/>
  <c r="J469" i="7"/>
  <c r="I469" i="7"/>
  <c r="K469" i="7"/>
  <c r="H469" i="7"/>
  <c r="J468" i="7"/>
  <c r="I468" i="7"/>
  <c r="H468" i="7"/>
  <c r="J467" i="7"/>
  <c r="I467" i="7"/>
  <c r="H467" i="7"/>
  <c r="J466" i="7"/>
  <c r="I466" i="7"/>
  <c r="H466" i="7"/>
  <c r="J465" i="7"/>
  <c r="I465" i="7"/>
  <c r="H465" i="7"/>
  <c r="J464" i="7"/>
  <c r="I464" i="7"/>
  <c r="H464" i="7"/>
  <c r="J463" i="7"/>
  <c r="I463" i="7"/>
  <c r="H463" i="7"/>
  <c r="J462" i="7"/>
  <c r="I462" i="7"/>
  <c r="H462" i="7"/>
  <c r="J461" i="7"/>
  <c r="I461" i="7"/>
  <c r="H461" i="7"/>
  <c r="J460" i="7"/>
  <c r="I460" i="7"/>
  <c r="H460" i="7"/>
  <c r="J459" i="7"/>
  <c r="I459" i="7"/>
  <c r="H459" i="7"/>
  <c r="J458" i="7"/>
  <c r="I458" i="7"/>
  <c r="H458" i="7"/>
  <c r="J456" i="7"/>
  <c r="I456" i="7"/>
  <c r="H456" i="7"/>
  <c r="J455" i="7"/>
  <c r="I455" i="7"/>
  <c r="K455" i="7"/>
  <c r="H455" i="7"/>
  <c r="J454" i="7"/>
  <c r="I454" i="7"/>
  <c r="H454" i="7"/>
  <c r="J453" i="7"/>
  <c r="I453" i="7"/>
  <c r="H453" i="7"/>
  <c r="J451" i="7"/>
  <c r="I451" i="7"/>
  <c r="H451" i="7"/>
  <c r="J450" i="7"/>
  <c r="I450" i="7"/>
  <c r="H450" i="7"/>
  <c r="J448" i="7"/>
  <c r="I448" i="7"/>
  <c r="H448" i="7"/>
  <c r="J447" i="7"/>
  <c r="I447" i="7"/>
  <c r="H447" i="7"/>
  <c r="J446" i="7"/>
  <c r="I446" i="7"/>
  <c r="H446" i="7"/>
  <c r="J445" i="7"/>
  <c r="I445" i="7"/>
  <c r="H445" i="7"/>
  <c r="J444" i="7"/>
  <c r="I444" i="7"/>
  <c r="H444" i="7"/>
  <c r="J442" i="7"/>
  <c r="I442" i="7"/>
  <c r="H442" i="7"/>
  <c r="E441" i="7"/>
  <c r="G441" i="7"/>
  <c r="J440" i="7"/>
  <c r="I440" i="7"/>
  <c r="H440" i="7"/>
  <c r="J439" i="7"/>
  <c r="I439" i="7"/>
  <c r="H439" i="7"/>
  <c r="J438" i="7"/>
  <c r="I438" i="7"/>
  <c r="K438" i="7"/>
  <c r="H438" i="7"/>
  <c r="J437" i="7"/>
  <c r="I437" i="7"/>
  <c r="H437" i="7"/>
  <c r="J436" i="7"/>
  <c r="I436" i="7"/>
  <c r="H436" i="7"/>
  <c r="J435" i="7"/>
  <c r="I435" i="7"/>
  <c r="H435" i="7"/>
  <c r="J434" i="7"/>
  <c r="I434" i="7"/>
  <c r="K434" i="7"/>
  <c r="H434" i="7"/>
  <c r="E433" i="7"/>
  <c r="F433" i="7"/>
  <c r="J431" i="7"/>
  <c r="I431" i="7"/>
  <c r="K431" i="7"/>
  <c r="H431" i="7"/>
  <c r="J430" i="7"/>
  <c r="I430" i="7"/>
  <c r="H430" i="7"/>
  <c r="J429" i="7"/>
  <c r="I429" i="7"/>
  <c r="K429" i="7"/>
  <c r="H429" i="7"/>
  <c r="J428" i="7"/>
  <c r="I428" i="7"/>
  <c r="H428" i="7"/>
  <c r="J427" i="7"/>
  <c r="I427" i="7"/>
  <c r="K427" i="7"/>
  <c r="H427" i="7"/>
  <c r="J426" i="7"/>
  <c r="I426" i="7"/>
  <c r="H426" i="7"/>
  <c r="J425" i="7"/>
  <c r="I425" i="7"/>
  <c r="K425" i="7"/>
  <c r="H425" i="7"/>
  <c r="J424" i="7"/>
  <c r="I424" i="7"/>
  <c r="H424" i="7"/>
  <c r="J423" i="7"/>
  <c r="I423" i="7"/>
  <c r="K423" i="7"/>
  <c r="H423" i="7"/>
  <c r="J422" i="7"/>
  <c r="I422" i="7"/>
  <c r="H422" i="7"/>
  <c r="J421" i="7"/>
  <c r="I421" i="7"/>
  <c r="K421" i="7"/>
  <c r="H421" i="7"/>
  <c r="J420" i="7"/>
  <c r="I420" i="7"/>
  <c r="H420" i="7"/>
  <c r="J419" i="7"/>
  <c r="I419" i="7"/>
  <c r="K419" i="7"/>
  <c r="H419" i="7"/>
  <c r="J418" i="7"/>
  <c r="I418" i="7"/>
  <c r="H418" i="7"/>
  <c r="J417" i="7"/>
  <c r="I417" i="7"/>
  <c r="K417" i="7"/>
  <c r="H417" i="7"/>
  <c r="J416" i="7"/>
  <c r="I416" i="7"/>
  <c r="H416" i="7"/>
  <c r="J415" i="7"/>
  <c r="I415" i="7"/>
  <c r="K415" i="7"/>
  <c r="H415" i="7"/>
  <c r="J414" i="7"/>
  <c r="I414" i="7"/>
  <c r="H414" i="7"/>
  <c r="J413" i="7"/>
  <c r="I413" i="7"/>
  <c r="K413" i="7"/>
  <c r="H413" i="7"/>
  <c r="J412" i="7"/>
  <c r="I412" i="7"/>
  <c r="H412" i="7"/>
  <c r="J411" i="7"/>
  <c r="I411" i="7"/>
  <c r="K411" i="7"/>
  <c r="H411" i="7"/>
  <c r="J410" i="7"/>
  <c r="I410" i="7"/>
  <c r="H410" i="7"/>
  <c r="J409" i="7"/>
  <c r="I409" i="7"/>
  <c r="K409" i="7"/>
  <c r="H409" i="7"/>
  <c r="J408" i="7"/>
  <c r="I408" i="7"/>
  <c r="H408" i="7"/>
  <c r="J407" i="7"/>
  <c r="I407" i="7"/>
  <c r="K407" i="7"/>
  <c r="H407" i="7"/>
  <c r="J406" i="7"/>
  <c r="I406" i="7"/>
  <c r="H406" i="7"/>
  <c r="J405" i="7"/>
  <c r="I405" i="7"/>
  <c r="K405" i="7"/>
  <c r="H405" i="7"/>
  <c r="J404" i="7"/>
  <c r="I404" i="7"/>
  <c r="H404" i="7"/>
  <c r="J403" i="7"/>
  <c r="I403" i="7"/>
  <c r="K403" i="7"/>
  <c r="H403" i="7"/>
  <c r="J402" i="7"/>
  <c r="I402" i="7"/>
  <c r="H402" i="7"/>
  <c r="J401" i="7"/>
  <c r="I401" i="7"/>
  <c r="K401" i="7"/>
  <c r="H401" i="7"/>
  <c r="J400" i="7"/>
  <c r="I400" i="7"/>
  <c r="H400" i="7"/>
  <c r="J399" i="7"/>
  <c r="I399" i="7"/>
  <c r="K399" i="7"/>
  <c r="H399" i="7"/>
  <c r="J398" i="7"/>
  <c r="I398" i="7"/>
  <c r="H398" i="7"/>
  <c r="J397" i="7"/>
  <c r="I397" i="7"/>
  <c r="K397" i="7"/>
  <c r="H397" i="7"/>
  <c r="J396" i="7"/>
  <c r="I396" i="7"/>
  <c r="H396" i="7"/>
  <c r="J395" i="7"/>
  <c r="I395" i="7"/>
  <c r="K395" i="7"/>
  <c r="H395" i="7"/>
  <c r="J393" i="7"/>
  <c r="I393" i="7"/>
  <c r="H393" i="7"/>
  <c r="J392" i="7"/>
  <c r="I392" i="7"/>
  <c r="H392" i="7"/>
  <c r="J391" i="7"/>
  <c r="I391" i="7"/>
  <c r="H391" i="7"/>
  <c r="J390" i="7"/>
  <c r="I390" i="7"/>
  <c r="H390" i="7"/>
  <c r="J389" i="7"/>
  <c r="I389" i="7"/>
  <c r="H389" i="7"/>
  <c r="J388" i="7"/>
  <c r="I388" i="7"/>
  <c r="H388" i="7"/>
  <c r="J387" i="7"/>
  <c r="I387" i="7"/>
  <c r="H387" i="7"/>
  <c r="J386" i="7"/>
  <c r="I386" i="7"/>
  <c r="H386" i="7"/>
  <c r="J385" i="7"/>
  <c r="I385" i="7"/>
  <c r="H385" i="7"/>
  <c r="J384" i="7"/>
  <c r="I384" i="7"/>
  <c r="H384" i="7"/>
  <c r="J383" i="7"/>
  <c r="I383" i="7"/>
  <c r="H383" i="7"/>
  <c r="J382" i="7"/>
  <c r="I382" i="7"/>
  <c r="H382" i="7"/>
  <c r="J381" i="7"/>
  <c r="I381" i="7"/>
  <c r="H381" i="7"/>
  <c r="J380" i="7"/>
  <c r="I380" i="7"/>
  <c r="H380" i="7"/>
  <c r="J379" i="7"/>
  <c r="I379" i="7"/>
  <c r="H379" i="7"/>
  <c r="J378" i="7"/>
  <c r="I378" i="7"/>
  <c r="H378" i="7"/>
  <c r="J377" i="7"/>
  <c r="I377" i="7"/>
  <c r="H377" i="7"/>
  <c r="E376" i="7"/>
  <c r="G376" i="7"/>
  <c r="J375" i="7"/>
  <c r="I375" i="7"/>
  <c r="H375" i="7"/>
  <c r="J374" i="7"/>
  <c r="I374" i="7"/>
  <c r="H374" i="7"/>
  <c r="J373" i="7"/>
  <c r="I373" i="7"/>
  <c r="H373" i="7"/>
  <c r="J372" i="7"/>
  <c r="I372" i="7"/>
  <c r="H372" i="7"/>
  <c r="J371" i="7"/>
  <c r="I371" i="7"/>
  <c r="H371" i="7"/>
  <c r="J370" i="7"/>
  <c r="I370" i="7"/>
  <c r="H370" i="7"/>
  <c r="J369" i="7"/>
  <c r="I369" i="7"/>
  <c r="H369" i="7"/>
  <c r="J368" i="7"/>
  <c r="I368" i="7"/>
  <c r="H368" i="7"/>
  <c r="J367" i="7"/>
  <c r="I367" i="7"/>
  <c r="H367" i="7"/>
  <c r="J366" i="7"/>
  <c r="I366" i="7"/>
  <c r="H366" i="7"/>
  <c r="J365" i="7"/>
  <c r="I365" i="7"/>
  <c r="H365" i="7"/>
  <c r="J364" i="7"/>
  <c r="I364" i="7"/>
  <c r="H364" i="7"/>
  <c r="J363" i="7"/>
  <c r="I363" i="7"/>
  <c r="H363" i="7"/>
  <c r="J362" i="7"/>
  <c r="I362" i="7"/>
  <c r="H362" i="7"/>
  <c r="J361" i="7"/>
  <c r="I361" i="7"/>
  <c r="H361" i="7"/>
  <c r="J360" i="7"/>
  <c r="I360" i="7"/>
  <c r="H360" i="7"/>
  <c r="J359" i="7"/>
  <c r="I359" i="7"/>
  <c r="H359" i="7"/>
  <c r="J358" i="7"/>
  <c r="I358" i="7"/>
  <c r="K358" i="7"/>
  <c r="H358" i="7"/>
  <c r="J357" i="7"/>
  <c r="I357" i="7"/>
  <c r="H357" i="7"/>
  <c r="J356" i="7"/>
  <c r="I356" i="7"/>
  <c r="H356" i="7"/>
  <c r="J355" i="7"/>
  <c r="I355" i="7"/>
  <c r="H355" i="7"/>
  <c r="J354" i="7"/>
  <c r="I354" i="7"/>
  <c r="K354" i="7"/>
  <c r="H354" i="7"/>
  <c r="J353" i="7"/>
  <c r="I353" i="7"/>
  <c r="H353" i="7"/>
  <c r="J352" i="7"/>
  <c r="I352" i="7"/>
  <c r="H352" i="7"/>
  <c r="J351" i="7"/>
  <c r="I351" i="7"/>
  <c r="H351" i="7"/>
  <c r="J350" i="7"/>
  <c r="I350" i="7"/>
  <c r="H350" i="7"/>
  <c r="E349" i="7"/>
  <c r="F349" i="7"/>
  <c r="J348" i="7"/>
  <c r="I348" i="7"/>
  <c r="H348" i="7"/>
  <c r="J347" i="7"/>
  <c r="I347" i="7"/>
  <c r="H347" i="7"/>
  <c r="J346" i="7"/>
  <c r="I346" i="7"/>
  <c r="H346" i="7"/>
  <c r="J345" i="7"/>
  <c r="I345" i="7"/>
  <c r="H345" i="7"/>
  <c r="J344" i="7"/>
  <c r="I344" i="7"/>
  <c r="H344" i="7"/>
  <c r="J343" i="7"/>
  <c r="I343" i="7"/>
  <c r="H343" i="7"/>
  <c r="J342" i="7"/>
  <c r="I342" i="7"/>
  <c r="H342" i="7"/>
  <c r="J341" i="7"/>
  <c r="I341" i="7"/>
  <c r="H341" i="7"/>
  <c r="J340" i="7"/>
  <c r="I340" i="7"/>
  <c r="H340" i="7"/>
  <c r="J339" i="7"/>
  <c r="I339" i="7"/>
  <c r="H339" i="7"/>
  <c r="J338" i="7"/>
  <c r="I338" i="7"/>
  <c r="H338" i="7"/>
  <c r="J337" i="7"/>
  <c r="I337" i="7"/>
  <c r="H337" i="7"/>
  <c r="J336" i="7"/>
  <c r="I336" i="7"/>
  <c r="H336" i="7"/>
  <c r="J335" i="7"/>
  <c r="I335" i="7"/>
  <c r="K335" i="7"/>
  <c r="H335" i="7"/>
  <c r="J334" i="7"/>
  <c r="I334" i="7"/>
  <c r="H334" i="7"/>
  <c r="J333" i="7"/>
  <c r="I333" i="7"/>
  <c r="H333" i="7"/>
  <c r="J332" i="7"/>
  <c r="I332" i="7"/>
  <c r="H332" i="7"/>
  <c r="J331" i="7"/>
  <c r="I331" i="7"/>
  <c r="K331" i="7"/>
  <c r="H331" i="7"/>
  <c r="J330" i="7"/>
  <c r="I330" i="7"/>
  <c r="H330" i="7"/>
  <c r="E329" i="7"/>
  <c r="J328" i="7"/>
  <c r="I328" i="7"/>
  <c r="K328" i="7"/>
  <c r="H328" i="7"/>
  <c r="J327" i="7"/>
  <c r="I327" i="7"/>
  <c r="H327" i="7"/>
  <c r="J326" i="7"/>
  <c r="I326" i="7"/>
  <c r="H326" i="7"/>
  <c r="J325" i="7"/>
  <c r="I325" i="7"/>
  <c r="K325" i="7"/>
  <c r="H325" i="7"/>
  <c r="J324" i="7"/>
  <c r="I324" i="7"/>
  <c r="K324" i="7"/>
  <c r="H324" i="7"/>
  <c r="J322" i="7"/>
  <c r="I322" i="7"/>
  <c r="H322" i="7"/>
  <c r="J321" i="7"/>
  <c r="I321" i="7"/>
  <c r="H321" i="7"/>
  <c r="J320" i="7"/>
  <c r="I320" i="7"/>
  <c r="H320" i="7"/>
  <c r="J319" i="7"/>
  <c r="I319" i="7"/>
  <c r="H319" i="7"/>
  <c r="J318" i="7"/>
  <c r="I318" i="7"/>
  <c r="H318" i="7"/>
  <c r="J317" i="7"/>
  <c r="I317" i="7"/>
  <c r="K317" i="7"/>
  <c r="H317" i="7"/>
  <c r="J316" i="7"/>
  <c r="I316" i="7"/>
  <c r="H316" i="7"/>
  <c r="J315" i="7"/>
  <c r="I315" i="7"/>
  <c r="H315" i="7"/>
  <c r="J314" i="7"/>
  <c r="I314" i="7"/>
  <c r="H314" i="7"/>
  <c r="J313" i="7"/>
  <c r="I313" i="7"/>
  <c r="H313" i="7"/>
  <c r="J312" i="7"/>
  <c r="I312" i="7"/>
  <c r="H312" i="7"/>
  <c r="J311" i="7"/>
  <c r="I311" i="7"/>
  <c r="H311" i="7"/>
  <c r="J310" i="7"/>
  <c r="I310" i="7"/>
  <c r="H310" i="7"/>
  <c r="J309" i="7"/>
  <c r="I309" i="7"/>
  <c r="K309" i="7"/>
  <c r="H309" i="7"/>
  <c r="J308" i="7"/>
  <c r="I308" i="7"/>
  <c r="H308" i="7"/>
  <c r="J307" i="7"/>
  <c r="I307" i="7"/>
  <c r="H307" i="7"/>
  <c r="J306" i="7"/>
  <c r="I306" i="7"/>
  <c r="H306" i="7"/>
  <c r="J305" i="7"/>
  <c r="I305" i="7"/>
  <c r="K305" i="7"/>
  <c r="H305" i="7"/>
  <c r="J304" i="7"/>
  <c r="I304" i="7"/>
  <c r="H304" i="7"/>
  <c r="J303" i="7"/>
  <c r="I303" i="7"/>
  <c r="H303" i="7"/>
  <c r="J302" i="7"/>
  <c r="I302" i="7"/>
  <c r="H302" i="7"/>
  <c r="E301" i="7"/>
  <c r="F301" i="7"/>
  <c r="J300" i="7"/>
  <c r="I300" i="7"/>
  <c r="H300" i="7"/>
  <c r="J299" i="7"/>
  <c r="I299" i="7"/>
  <c r="H299" i="7"/>
  <c r="J298" i="7"/>
  <c r="I298" i="7"/>
  <c r="K298" i="7"/>
  <c r="H298" i="7"/>
  <c r="J297" i="7"/>
  <c r="I297" i="7"/>
  <c r="K297" i="7"/>
  <c r="H297" i="7"/>
  <c r="J296" i="7"/>
  <c r="I296" i="7"/>
  <c r="H296" i="7"/>
  <c r="J295" i="7"/>
  <c r="I295" i="7"/>
  <c r="H295" i="7"/>
  <c r="J294" i="7"/>
  <c r="I294" i="7"/>
  <c r="K294" i="7"/>
  <c r="H294" i="7"/>
  <c r="J293" i="7"/>
  <c r="I293" i="7"/>
  <c r="K293" i="7"/>
  <c r="H293" i="7"/>
  <c r="J289" i="7"/>
  <c r="I289" i="7"/>
  <c r="H289" i="7"/>
  <c r="J288" i="7"/>
  <c r="I288" i="7"/>
  <c r="H288" i="7"/>
  <c r="J287" i="7"/>
  <c r="I287" i="7"/>
  <c r="K287" i="7"/>
  <c r="H287" i="7"/>
  <c r="J286" i="7"/>
  <c r="I286" i="7"/>
  <c r="K286" i="7"/>
  <c r="H286" i="7"/>
  <c r="J285" i="7"/>
  <c r="I285" i="7"/>
  <c r="H285" i="7"/>
  <c r="J284" i="7"/>
  <c r="I284" i="7"/>
  <c r="H284" i="7"/>
  <c r="J283" i="7"/>
  <c r="I283" i="7"/>
  <c r="K283" i="7"/>
  <c r="H283" i="7"/>
  <c r="J282" i="7"/>
  <c r="I282" i="7"/>
  <c r="K282" i="7"/>
  <c r="H282" i="7"/>
  <c r="J281" i="7"/>
  <c r="I281" i="7"/>
  <c r="H281" i="7"/>
  <c r="J280" i="7"/>
  <c r="E280" i="7"/>
  <c r="G280" i="7"/>
  <c r="F280" i="7"/>
  <c r="J279" i="7"/>
  <c r="I279" i="7"/>
  <c r="H279" i="7"/>
  <c r="J278" i="7"/>
  <c r="I278" i="7"/>
  <c r="H278" i="7"/>
  <c r="J277" i="7"/>
  <c r="I277" i="7"/>
  <c r="H277" i="7"/>
  <c r="J276" i="7"/>
  <c r="I276" i="7"/>
  <c r="H276" i="7"/>
  <c r="J275" i="7"/>
  <c r="I275" i="7"/>
  <c r="H275" i="7"/>
  <c r="J274" i="7"/>
  <c r="I274" i="7"/>
  <c r="H274" i="7"/>
  <c r="J273" i="7"/>
  <c r="I273" i="7"/>
  <c r="H273" i="7"/>
  <c r="J272" i="7"/>
  <c r="I272" i="7"/>
  <c r="H272" i="7"/>
  <c r="J271" i="7"/>
  <c r="I271" i="7"/>
  <c r="H271" i="7"/>
  <c r="J270" i="7"/>
  <c r="I270" i="7"/>
  <c r="H270" i="7"/>
  <c r="J269" i="7"/>
  <c r="I269" i="7"/>
  <c r="H269" i="7"/>
  <c r="J268" i="7"/>
  <c r="I268" i="7"/>
  <c r="H268" i="7"/>
  <c r="J267" i="7"/>
  <c r="I267" i="7"/>
  <c r="H267" i="7"/>
  <c r="J266" i="7"/>
  <c r="I266" i="7"/>
  <c r="H266" i="7"/>
  <c r="G265" i="7"/>
  <c r="F265" i="7"/>
  <c r="H265" i="7"/>
  <c r="J264" i="7"/>
  <c r="I264" i="7"/>
  <c r="H264" i="7"/>
  <c r="J263" i="7"/>
  <c r="I263" i="7"/>
  <c r="H263" i="7"/>
  <c r="J262" i="7"/>
  <c r="I262" i="7"/>
  <c r="H262" i="7"/>
  <c r="G261" i="7"/>
  <c r="F261" i="7"/>
  <c r="J260" i="7"/>
  <c r="I260" i="7"/>
  <c r="K260" i="7"/>
  <c r="H260" i="7"/>
  <c r="J259" i="7"/>
  <c r="I259" i="7"/>
  <c r="K259" i="7"/>
  <c r="H259" i="7"/>
  <c r="J258" i="7"/>
  <c r="I258" i="7"/>
  <c r="H258" i="7"/>
  <c r="J257" i="7"/>
  <c r="I257" i="7"/>
  <c r="H257" i="7"/>
  <c r="J256" i="7"/>
  <c r="I256" i="7"/>
  <c r="K256" i="7"/>
  <c r="H256" i="7"/>
  <c r="G255" i="7"/>
  <c r="F255" i="7"/>
  <c r="J254" i="7"/>
  <c r="I254" i="7"/>
  <c r="H254" i="7"/>
  <c r="J253" i="7"/>
  <c r="I253" i="7"/>
  <c r="K253" i="7"/>
  <c r="H253" i="7"/>
  <c r="J252" i="7"/>
  <c r="I252" i="7"/>
  <c r="H252" i="7"/>
  <c r="J251" i="7"/>
  <c r="I251" i="7"/>
  <c r="H251" i="7"/>
  <c r="J250" i="7"/>
  <c r="I250" i="7"/>
  <c r="H250" i="7"/>
  <c r="G249" i="7"/>
  <c r="F249" i="7"/>
  <c r="H249" i="7"/>
  <c r="J248" i="7"/>
  <c r="I248" i="7"/>
  <c r="H248" i="7"/>
  <c r="J247" i="7"/>
  <c r="I247" i="7"/>
  <c r="K247" i="7"/>
  <c r="H247" i="7"/>
  <c r="J246" i="7"/>
  <c r="I246" i="7"/>
  <c r="H246" i="7"/>
  <c r="J245" i="7"/>
  <c r="I245" i="7"/>
  <c r="K245" i="7"/>
  <c r="H245" i="7"/>
  <c r="J244" i="7"/>
  <c r="I244" i="7"/>
  <c r="K244" i="7"/>
  <c r="H244" i="7"/>
  <c r="G243" i="7"/>
  <c r="F243" i="7"/>
  <c r="J242" i="7"/>
  <c r="I242" i="7"/>
  <c r="K242" i="7"/>
  <c r="H242" i="7"/>
  <c r="J241" i="7"/>
  <c r="I241" i="7"/>
  <c r="K241" i="7"/>
  <c r="H241" i="7"/>
  <c r="J240" i="7"/>
  <c r="I240" i="7"/>
  <c r="H240" i="7"/>
  <c r="J239" i="7"/>
  <c r="I239" i="7"/>
  <c r="H239" i="7"/>
  <c r="J238" i="7"/>
  <c r="I238" i="7"/>
  <c r="K238" i="7"/>
  <c r="H238" i="7"/>
  <c r="J237" i="7"/>
  <c r="I237" i="7"/>
  <c r="K237" i="7"/>
  <c r="H237" i="7"/>
  <c r="G236" i="7"/>
  <c r="F236" i="7"/>
  <c r="J235" i="7"/>
  <c r="I235" i="7"/>
  <c r="K235" i="7"/>
  <c r="H235" i="7"/>
  <c r="J234" i="7"/>
  <c r="I234" i="7"/>
  <c r="K234" i="7"/>
  <c r="H234" i="7"/>
  <c r="J233" i="7"/>
  <c r="I233" i="7"/>
  <c r="H233" i="7"/>
  <c r="J232" i="7"/>
  <c r="I232" i="7"/>
  <c r="H232" i="7"/>
  <c r="J231" i="7"/>
  <c r="I231" i="7"/>
  <c r="K231" i="7"/>
  <c r="H231" i="7"/>
  <c r="J230" i="7"/>
  <c r="I230" i="7"/>
  <c r="K230" i="7"/>
  <c r="H230" i="7"/>
  <c r="J229" i="7"/>
  <c r="I229" i="7"/>
  <c r="H229" i="7"/>
  <c r="J228" i="7"/>
  <c r="I228" i="7"/>
  <c r="H228" i="7"/>
  <c r="J227" i="7"/>
  <c r="I227" i="7"/>
  <c r="K227" i="7"/>
  <c r="H227" i="7"/>
  <c r="J226" i="7"/>
  <c r="I226" i="7"/>
  <c r="H226" i="7"/>
  <c r="J225" i="7"/>
  <c r="I225" i="7"/>
  <c r="H225" i="7"/>
  <c r="J224" i="7"/>
  <c r="I224" i="7"/>
  <c r="H224" i="7"/>
  <c r="J223" i="7"/>
  <c r="I223" i="7"/>
  <c r="K223" i="7"/>
  <c r="H223" i="7"/>
  <c r="J222" i="7"/>
  <c r="I222" i="7"/>
  <c r="H222" i="7"/>
  <c r="J221" i="7"/>
  <c r="I221" i="7"/>
  <c r="H221" i="7"/>
  <c r="G220" i="7"/>
  <c r="F220" i="7"/>
  <c r="J219" i="7"/>
  <c r="I219" i="7"/>
  <c r="H219" i="7"/>
  <c r="J218" i="7"/>
  <c r="I218" i="7"/>
  <c r="H218" i="7"/>
  <c r="J217" i="7"/>
  <c r="I217" i="7"/>
  <c r="H217" i="7"/>
  <c r="J216" i="7"/>
  <c r="I216" i="7"/>
  <c r="H216" i="7"/>
  <c r="J215" i="7"/>
  <c r="I215" i="7"/>
  <c r="K215" i="7"/>
  <c r="H215" i="7"/>
  <c r="J214" i="7"/>
  <c r="I214" i="7"/>
  <c r="H214" i="7"/>
  <c r="J213" i="7"/>
  <c r="I213" i="7"/>
  <c r="K213" i="7"/>
  <c r="H213" i="7"/>
  <c r="J212" i="7"/>
  <c r="I212" i="7"/>
  <c r="K212" i="7"/>
  <c r="H212" i="7"/>
  <c r="J211" i="7"/>
  <c r="I211" i="7"/>
  <c r="K211" i="7"/>
  <c r="H211" i="7"/>
  <c r="J210" i="7"/>
  <c r="I210" i="7"/>
  <c r="H210" i="7"/>
  <c r="G209" i="7"/>
  <c r="F209" i="7"/>
  <c r="J208" i="7"/>
  <c r="I208" i="7"/>
  <c r="H208" i="7"/>
  <c r="J207" i="7"/>
  <c r="I207" i="7"/>
  <c r="H207" i="7"/>
  <c r="J206" i="7"/>
  <c r="I206" i="7"/>
  <c r="K206" i="7"/>
  <c r="H206" i="7"/>
  <c r="J205" i="7"/>
  <c r="I205" i="7"/>
  <c r="H205" i="7"/>
  <c r="J204" i="7"/>
  <c r="I204" i="7"/>
  <c r="H204" i="7"/>
  <c r="J203" i="7"/>
  <c r="I203" i="7"/>
  <c r="H203" i="7"/>
  <c r="J202" i="7"/>
  <c r="I202" i="7"/>
  <c r="K202" i="7"/>
  <c r="H202" i="7"/>
  <c r="J201" i="7"/>
  <c r="I201" i="7"/>
  <c r="H201" i="7"/>
  <c r="J200" i="7"/>
  <c r="I200" i="7"/>
  <c r="H200" i="7"/>
  <c r="J199" i="7"/>
  <c r="I199" i="7"/>
  <c r="H199" i="7"/>
  <c r="J198" i="7"/>
  <c r="I198" i="7"/>
  <c r="K198" i="7"/>
  <c r="H198" i="7"/>
  <c r="G197" i="7"/>
  <c r="F197" i="7"/>
  <c r="J196" i="7"/>
  <c r="I196" i="7"/>
  <c r="H196" i="7"/>
  <c r="J195" i="7"/>
  <c r="I195" i="7"/>
  <c r="H195" i="7"/>
  <c r="J194" i="7"/>
  <c r="I194" i="7"/>
  <c r="H194" i="7"/>
  <c r="J193" i="7"/>
  <c r="I193" i="7"/>
  <c r="K193" i="7"/>
  <c r="H193" i="7"/>
  <c r="J192" i="7"/>
  <c r="I192" i="7"/>
  <c r="H192" i="7"/>
  <c r="J191" i="7"/>
  <c r="I191" i="7"/>
  <c r="H191" i="7"/>
  <c r="J190" i="7"/>
  <c r="I190" i="7"/>
  <c r="H190" i="7"/>
  <c r="J189" i="7"/>
  <c r="I189" i="7"/>
  <c r="K189" i="7"/>
  <c r="H189" i="7"/>
  <c r="G188" i="7"/>
  <c r="F188" i="7"/>
  <c r="J187" i="7"/>
  <c r="I187" i="7"/>
  <c r="H187" i="7"/>
  <c r="J186" i="7"/>
  <c r="I186" i="7"/>
  <c r="H186" i="7"/>
  <c r="J185" i="7"/>
  <c r="I185" i="7"/>
  <c r="K185" i="7"/>
  <c r="H185" i="7"/>
  <c r="J184" i="7"/>
  <c r="I184" i="7"/>
  <c r="H184" i="7"/>
  <c r="J183" i="7"/>
  <c r="I183" i="7"/>
  <c r="K183" i="7"/>
  <c r="H183" i="7"/>
  <c r="J182" i="7"/>
  <c r="I182" i="7"/>
  <c r="H182" i="7"/>
  <c r="J181" i="7"/>
  <c r="I181" i="7"/>
  <c r="K181" i="7"/>
  <c r="H181" i="7"/>
  <c r="J180" i="7"/>
  <c r="I180" i="7"/>
  <c r="H180" i="7"/>
  <c r="J179" i="7"/>
  <c r="I179" i="7"/>
  <c r="K179" i="7"/>
  <c r="H179" i="7"/>
  <c r="J178" i="7"/>
  <c r="I178" i="7"/>
  <c r="H178" i="7"/>
  <c r="J177" i="7"/>
  <c r="I177" i="7"/>
  <c r="K177" i="7"/>
  <c r="H177" i="7"/>
  <c r="J176" i="7"/>
  <c r="I176" i="7"/>
  <c r="H176" i="7"/>
  <c r="J175" i="7"/>
  <c r="I175" i="7"/>
  <c r="K175" i="7"/>
  <c r="H175" i="7"/>
  <c r="J174" i="7"/>
  <c r="I174" i="7"/>
  <c r="H174" i="7"/>
  <c r="G173" i="7"/>
  <c r="F173" i="7"/>
  <c r="J172" i="7"/>
  <c r="I172" i="7"/>
  <c r="H172" i="7"/>
  <c r="J171" i="7"/>
  <c r="I171" i="7"/>
  <c r="H171" i="7"/>
  <c r="J170" i="7"/>
  <c r="I170" i="7"/>
  <c r="K170" i="7"/>
  <c r="H170" i="7"/>
  <c r="J169" i="7"/>
  <c r="I169" i="7"/>
  <c r="H169" i="7"/>
  <c r="J168" i="7"/>
  <c r="I168" i="7"/>
  <c r="K168" i="7"/>
  <c r="H168" i="7"/>
  <c r="J167" i="7"/>
  <c r="I167" i="7"/>
  <c r="H167" i="7"/>
  <c r="J166" i="7"/>
  <c r="I166" i="7"/>
  <c r="K166" i="7"/>
  <c r="H166" i="7"/>
  <c r="J165" i="7"/>
  <c r="I165" i="7"/>
  <c r="H165" i="7"/>
  <c r="J164" i="7"/>
  <c r="I164" i="7"/>
  <c r="K164" i="7"/>
  <c r="H164" i="7"/>
  <c r="J163" i="7"/>
  <c r="I163" i="7"/>
  <c r="K163" i="7"/>
  <c r="H163" i="7"/>
  <c r="J162" i="7"/>
  <c r="I162" i="7"/>
  <c r="K162" i="7"/>
  <c r="H162" i="7"/>
  <c r="J161" i="7"/>
  <c r="I161" i="7"/>
  <c r="H161" i="7"/>
  <c r="J160" i="7"/>
  <c r="I160" i="7"/>
  <c r="K160" i="7"/>
  <c r="H160" i="7"/>
  <c r="J159" i="7"/>
  <c r="I159" i="7"/>
  <c r="H159" i="7"/>
  <c r="J158" i="7"/>
  <c r="I158" i="7"/>
  <c r="K158" i="7"/>
  <c r="H158" i="7"/>
  <c r="G157" i="7"/>
  <c r="F157" i="7"/>
  <c r="J156" i="7"/>
  <c r="I156" i="7"/>
  <c r="K156" i="7"/>
  <c r="H156" i="7"/>
  <c r="J155" i="7"/>
  <c r="I155" i="7"/>
  <c r="H155" i="7"/>
  <c r="J154" i="7"/>
  <c r="I154" i="7"/>
  <c r="H154" i="7"/>
  <c r="J153" i="7"/>
  <c r="I153" i="7"/>
  <c r="H153" i="7"/>
  <c r="J152" i="7"/>
  <c r="I152" i="7"/>
  <c r="K152" i="7"/>
  <c r="H152" i="7"/>
  <c r="J151" i="7"/>
  <c r="I151" i="7"/>
  <c r="H151" i="7"/>
  <c r="J150" i="7"/>
  <c r="I150" i="7"/>
  <c r="H150" i="7"/>
  <c r="J149" i="7"/>
  <c r="I149" i="7"/>
  <c r="H149" i="7"/>
  <c r="J148" i="7"/>
  <c r="I148" i="7"/>
  <c r="K148" i="7"/>
  <c r="H148" i="7"/>
  <c r="J147" i="7"/>
  <c r="I147" i="7"/>
  <c r="H147" i="7"/>
  <c r="J146" i="7"/>
  <c r="I146" i="7"/>
  <c r="H146" i="7"/>
  <c r="J145" i="7"/>
  <c r="I145" i="7"/>
  <c r="H145" i="7"/>
  <c r="J144" i="7"/>
  <c r="I144" i="7"/>
  <c r="K144" i="7"/>
  <c r="H144" i="7"/>
  <c r="J143" i="7"/>
  <c r="I143" i="7"/>
  <c r="H143" i="7"/>
  <c r="J142" i="7"/>
  <c r="I142" i="7"/>
  <c r="K142" i="7"/>
  <c r="H142" i="7"/>
  <c r="G141" i="7"/>
  <c r="F141" i="7"/>
  <c r="J140" i="7"/>
  <c r="I140" i="7"/>
  <c r="K140" i="7"/>
  <c r="H140" i="7"/>
  <c r="J139" i="7"/>
  <c r="I139" i="7"/>
  <c r="K139" i="7"/>
  <c r="H139" i="7"/>
  <c r="J138" i="7"/>
  <c r="I138" i="7"/>
  <c r="H138" i="7"/>
  <c r="J137" i="7"/>
  <c r="I137" i="7"/>
  <c r="K137" i="7"/>
  <c r="H137" i="7"/>
  <c r="J136" i="7"/>
  <c r="I136" i="7"/>
  <c r="K136" i="7"/>
  <c r="H136" i="7"/>
  <c r="J135" i="7"/>
  <c r="I135" i="7"/>
  <c r="K135" i="7"/>
  <c r="H135" i="7"/>
  <c r="J134" i="7"/>
  <c r="I134" i="7"/>
  <c r="H134" i="7"/>
  <c r="J133" i="7"/>
  <c r="I133" i="7"/>
  <c r="K133" i="7"/>
  <c r="H133" i="7"/>
  <c r="J132" i="7"/>
  <c r="I132" i="7"/>
  <c r="K132" i="7"/>
  <c r="H132" i="7"/>
  <c r="J131" i="7"/>
  <c r="I131" i="7"/>
  <c r="K131" i="7"/>
  <c r="H131" i="7"/>
  <c r="J130" i="7"/>
  <c r="I130" i="7"/>
  <c r="H130" i="7"/>
  <c r="J129" i="7"/>
  <c r="I129" i="7"/>
  <c r="K129" i="7"/>
  <c r="H129" i="7"/>
  <c r="J128" i="7"/>
  <c r="I128" i="7"/>
  <c r="K128" i="7"/>
  <c r="H128" i="7"/>
  <c r="G127" i="7"/>
  <c r="F127" i="7"/>
  <c r="J126" i="7"/>
  <c r="I126" i="7"/>
  <c r="H126" i="7"/>
  <c r="J125" i="7"/>
  <c r="I125" i="7"/>
  <c r="K125" i="7"/>
  <c r="H125" i="7"/>
  <c r="J124" i="7"/>
  <c r="I124" i="7"/>
  <c r="K124" i="7"/>
  <c r="H124" i="7"/>
  <c r="J123" i="7"/>
  <c r="I123" i="7"/>
  <c r="H123" i="7"/>
  <c r="J122" i="7"/>
  <c r="I122" i="7"/>
  <c r="H122" i="7"/>
  <c r="J121" i="7"/>
  <c r="I121" i="7"/>
  <c r="K121" i="7"/>
  <c r="H121" i="7"/>
  <c r="J119" i="7"/>
  <c r="I119" i="7"/>
  <c r="K119" i="7"/>
  <c r="H119" i="7"/>
  <c r="J118" i="7"/>
  <c r="I118" i="7"/>
  <c r="H118" i="7"/>
  <c r="J117" i="7"/>
  <c r="I117" i="7"/>
  <c r="H117" i="7"/>
  <c r="J116" i="7"/>
  <c r="I116" i="7"/>
  <c r="K116" i="7"/>
  <c r="H116" i="7"/>
  <c r="J115" i="7"/>
  <c r="I115" i="7"/>
  <c r="H115" i="7"/>
  <c r="J114" i="7"/>
  <c r="I114" i="7"/>
  <c r="H114" i="7"/>
  <c r="J113" i="7"/>
  <c r="I113" i="7"/>
  <c r="H113" i="7"/>
  <c r="G112" i="7"/>
  <c r="F112" i="7"/>
  <c r="J111" i="7"/>
  <c r="I111" i="7"/>
  <c r="K111" i="7"/>
  <c r="H111" i="7"/>
  <c r="J110" i="7"/>
  <c r="I110" i="7"/>
  <c r="K110" i="7"/>
  <c r="H110" i="7"/>
  <c r="J109" i="7"/>
  <c r="I109" i="7"/>
  <c r="K109" i="7"/>
  <c r="H109" i="7"/>
  <c r="J108" i="7"/>
  <c r="I108" i="7"/>
  <c r="K108" i="7"/>
  <c r="H108" i="7"/>
  <c r="J107" i="7"/>
  <c r="I107" i="7"/>
  <c r="K107" i="7"/>
  <c r="H107" i="7"/>
  <c r="J106" i="7"/>
  <c r="I106" i="7"/>
  <c r="K106" i="7"/>
  <c r="H106" i="7"/>
  <c r="J105" i="7"/>
  <c r="I105" i="7"/>
  <c r="K105" i="7"/>
  <c r="H105" i="7"/>
  <c r="J104" i="7"/>
  <c r="I104" i="7"/>
  <c r="K104" i="7"/>
  <c r="H104" i="7"/>
  <c r="J103" i="7"/>
  <c r="I103" i="7"/>
  <c r="K103" i="7"/>
  <c r="H103" i="7"/>
  <c r="J102" i="7"/>
  <c r="I102" i="7"/>
  <c r="K102" i="7"/>
  <c r="H102" i="7"/>
  <c r="J101" i="7"/>
  <c r="I101" i="7"/>
  <c r="K101" i="7"/>
  <c r="H101" i="7"/>
  <c r="J100" i="7"/>
  <c r="I100" i="7"/>
  <c r="K100" i="7"/>
  <c r="H100" i="7"/>
  <c r="J99" i="7"/>
  <c r="I99" i="7"/>
  <c r="K99" i="7"/>
  <c r="H99" i="7"/>
  <c r="J98" i="7"/>
  <c r="I98" i="7"/>
  <c r="K98" i="7"/>
  <c r="H98" i="7"/>
  <c r="J97" i="7"/>
  <c r="I97" i="7"/>
  <c r="K97" i="7"/>
  <c r="H97" i="7"/>
  <c r="G96" i="7"/>
  <c r="F96" i="7"/>
  <c r="J95" i="7"/>
  <c r="I95" i="7"/>
  <c r="K95" i="7"/>
  <c r="H95" i="7"/>
  <c r="J94" i="7"/>
  <c r="I94" i="7"/>
  <c r="H94" i="7"/>
  <c r="J93" i="7"/>
  <c r="I93" i="7"/>
  <c r="H93" i="7"/>
  <c r="J92" i="7"/>
  <c r="I92" i="7"/>
  <c r="H92" i="7"/>
  <c r="J91" i="7"/>
  <c r="I91" i="7"/>
  <c r="H91" i="7"/>
  <c r="J90" i="7"/>
  <c r="I90" i="7"/>
  <c r="H90" i="7"/>
  <c r="J89" i="7"/>
  <c r="I89" i="7"/>
  <c r="H89" i="7"/>
  <c r="J88" i="7"/>
  <c r="I88" i="7"/>
  <c r="H88" i="7"/>
  <c r="J87" i="7"/>
  <c r="I87" i="7"/>
  <c r="H87" i="7"/>
  <c r="J86" i="7"/>
  <c r="I86" i="7"/>
  <c r="K86" i="7"/>
  <c r="H86" i="7"/>
  <c r="J85" i="7"/>
  <c r="I85" i="7"/>
  <c r="H85" i="7"/>
  <c r="J84" i="7"/>
  <c r="I84" i="7"/>
  <c r="H84" i="7"/>
  <c r="J83" i="7"/>
  <c r="I83" i="7"/>
  <c r="H83" i="7"/>
  <c r="G82" i="7"/>
  <c r="F82" i="7"/>
  <c r="J81" i="7"/>
  <c r="I81" i="7"/>
  <c r="H81" i="7"/>
  <c r="J80" i="7"/>
  <c r="I80" i="7"/>
  <c r="K80" i="7"/>
  <c r="H80" i="7"/>
  <c r="J79" i="7"/>
  <c r="I79" i="7"/>
  <c r="H79" i="7"/>
  <c r="J78" i="7"/>
  <c r="I78" i="7"/>
  <c r="H78" i="7"/>
  <c r="J77" i="7"/>
  <c r="I77" i="7"/>
  <c r="H77" i="7"/>
  <c r="J76" i="7"/>
  <c r="I76" i="7"/>
  <c r="K76" i="7"/>
  <c r="H76" i="7"/>
  <c r="J75" i="7"/>
  <c r="I75" i="7"/>
  <c r="H75" i="7"/>
  <c r="J74" i="7"/>
  <c r="I74" i="7"/>
  <c r="H74" i="7"/>
  <c r="J73" i="7"/>
  <c r="I73" i="7"/>
  <c r="H73" i="7"/>
  <c r="J72" i="7"/>
  <c r="I72" i="7"/>
  <c r="K72" i="7"/>
  <c r="H72" i="7"/>
  <c r="J71" i="7"/>
  <c r="I71" i="7"/>
  <c r="H71" i="7"/>
  <c r="J70" i="7"/>
  <c r="I70" i="7"/>
  <c r="H70" i="7"/>
  <c r="J69" i="7"/>
  <c r="I69" i="7"/>
  <c r="H69" i="7"/>
  <c r="G68" i="7"/>
  <c r="F68" i="7"/>
  <c r="J67" i="7"/>
  <c r="I67" i="7"/>
  <c r="K67" i="7"/>
  <c r="H67" i="7"/>
  <c r="J66" i="7"/>
  <c r="I66" i="7"/>
  <c r="H66" i="7"/>
  <c r="J65" i="7"/>
  <c r="I65" i="7"/>
  <c r="H65" i="7"/>
  <c r="J64" i="7"/>
  <c r="I64" i="7"/>
  <c r="K64" i="7"/>
  <c r="H64" i="7"/>
  <c r="J63" i="7"/>
  <c r="I63" i="7"/>
  <c r="K63" i="7"/>
  <c r="H63" i="7"/>
  <c r="J62" i="7"/>
  <c r="I62" i="7"/>
  <c r="H62" i="7"/>
  <c r="J61" i="7"/>
  <c r="I61" i="7"/>
  <c r="H61" i="7"/>
  <c r="J60" i="7"/>
  <c r="I60" i="7"/>
  <c r="K60" i="7"/>
  <c r="H60" i="7"/>
  <c r="J59" i="7"/>
  <c r="I59" i="7"/>
  <c r="K59" i="7"/>
  <c r="H59" i="7"/>
  <c r="J58" i="7"/>
  <c r="I58" i="7"/>
  <c r="H58" i="7"/>
  <c r="J57" i="7"/>
  <c r="I57" i="7"/>
  <c r="H57" i="7"/>
  <c r="J56" i="7"/>
  <c r="I56" i="7"/>
  <c r="K56" i="7"/>
  <c r="H56" i="7"/>
  <c r="J55" i="7"/>
  <c r="I55" i="7"/>
  <c r="K55" i="7"/>
  <c r="H55" i="7"/>
  <c r="G54" i="7"/>
  <c r="F54" i="7"/>
  <c r="J53" i="7"/>
  <c r="I53" i="7"/>
  <c r="H53" i="7"/>
  <c r="J52" i="7"/>
  <c r="I52" i="7"/>
  <c r="H52" i="7"/>
  <c r="J51" i="7"/>
  <c r="I51" i="7"/>
  <c r="K51" i="7"/>
  <c r="H51" i="7"/>
  <c r="J50" i="7"/>
  <c r="I50" i="7"/>
  <c r="H50" i="7"/>
  <c r="J49" i="7"/>
  <c r="I49" i="7"/>
  <c r="H49" i="7"/>
  <c r="J48" i="7"/>
  <c r="I48" i="7"/>
  <c r="H48" i="7"/>
  <c r="J47" i="7"/>
  <c r="I47" i="7"/>
  <c r="K47" i="7"/>
  <c r="H47" i="7"/>
  <c r="J46" i="7"/>
  <c r="I46" i="7"/>
  <c r="K46" i="7"/>
  <c r="H46" i="7"/>
  <c r="J45" i="7"/>
  <c r="I45" i="7"/>
  <c r="H45" i="7"/>
  <c r="J44" i="7"/>
  <c r="I44" i="7"/>
  <c r="H44" i="7"/>
  <c r="J43" i="7"/>
  <c r="I43" i="7"/>
  <c r="K43" i="7"/>
  <c r="H43" i="7"/>
  <c r="J42" i="7"/>
  <c r="I42" i="7"/>
  <c r="K42" i="7"/>
  <c r="H42" i="7"/>
  <c r="J41" i="7"/>
  <c r="I41" i="7"/>
  <c r="H41" i="7"/>
  <c r="G40" i="7"/>
  <c r="F40" i="7"/>
  <c r="E39" i="7"/>
  <c r="F39" i="7"/>
  <c r="J38" i="7"/>
  <c r="I38" i="7"/>
  <c r="H38" i="7"/>
  <c r="J37" i="7"/>
  <c r="I37" i="7"/>
  <c r="K37" i="7"/>
  <c r="H37" i="7"/>
  <c r="J36" i="7"/>
  <c r="I36" i="7"/>
  <c r="H36" i="7"/>
  <c r="J35" i="7"/>
  <c r="I35" i="7"/>
  <c r="H35" i="7"/>
  <c r="J34" i="7"/>
  <c r="I34" i="7"/>
  <c r="H34" i="7"/>
  <c r="J33" i="7"/>
  <c r="I33" i="7"/>
  <c r="K33" i="7"/>
  <c r="H33" i="7"/>
  <c r="J32" i="7"/>
  <c r="I32" i="7"/>
  <c r="H32" i="7"/>
  <c r="J31" i="7"/>
  <c r="I31" i="7"/>
  <c r="H31" i="7"/>
  <c r="J30" i="7"/>
  <c r="I30" i="7"/>
  <c r="H30" i="7"/>
  <c r="J29" i="7"/>
  <c r="I29" i="7"/>
  <c r="K29" i="7"/>
  <c r="H29" i="7"/>
  <c r="J28" i="7"/>
  <c r="I28" i="7"/>
  <c r="H28" i="7"/>
  <c r="J27" i="7"/>
  <c r="I27" i="7"/>
  <c r="H27" i="7"/>
  <c r="J25" i="7"/>
  <c r="I25" i="7"/>
  <c r="K25" i="7"/>
  <c r="H25" i="7"/>
  <c r="J24" i="7"/>
  <c r="I24" i="7"/>
  <c r="H24" i="7"/>
  <c r="J23" i="7"/>
  <c r="I23" i="7"/>
  <c r="H23" i="7"/>
  <c r="J22" i="7"/>
  <c r="I22" i="7"/>
  <c r="H22" i="7"/>
  <c r="J20" i="7"/>
  <c r="I20" i="7"/>
  <c r="K20" i="7"/>
  <c r="H20" i="7"/>
  <c r="J19" i="7"/>
  <c r="I19" i="7"/>
  <c r="H19" i="7"/>
  <c r="J17" i="7"/>
  <c r="I17" i="7"/>
  <c r="K17" i="7"/>
  <c r="H17" i="7"/>
  <c r="J16" i="7"/>
  <c r="I16" i="7"/>
  <c r="K16" i="7"/>
  <c r="H16" i="7"/>
  <c r="J15" i="7"/>
  <c r="I15" i="7"/>
  <c r="K15" i="7"/>
  <c r="H15" i="7"/>
  <c r="J14" i="7"/>
  <c r="I14" i="7"/>
  <c r="K14" i="7"/>
  <c r="H14" i="7"/>
  <c r="J13" i="7"/>
  <c r="I13" i="7"/>
  <c r="K13" i="7"/>
  <c r="K12" i="7"/>
  <c r="H13" i="7"/>
  <c r="J11" i="7"/>
  <c r="I11" i="7"/>
  <c r="K11" i="7"/>
  <c r="H11" i="7"/>
  <c r="E10" i="7"/>
  <c r="G10" i="7"/>
  <c r="G621" i="5"/>
  <c r="F621" i="5"/>
  <c r="F631" i="5"/>
  <c r="G631" i="5"/>
  <c r="F630" i="5"/>
  <c r="G630" i="5"/>
  <c r="F629" i="5"/>
  <c r="G629" i="5"/>
  <c r="F628" i="5"/>
  <c r="G628" i="5"/>
  <c r="F627" i="5"/>
  <c r="G627" i="5"/>
  <c r="F614" i="5"/>
  <c r="K199" i="7"/>
  <c r="K203" i="7"/>
  <c r="K207" i="7"/>
  <c r="K210" i="7"/>
  <c r="K214" i="7"/>
  <c r="K221" i="7"/>
  <c r="K225" i="7"/>
  <c r="K229" i="7"/>
  <c r="K248" i="7"/>
  <c r="K284" i="7"/>
  <c r="K288" i="7"/>
  <c r="K295" i="7"/>
  <c r="K299" i="7"/>
  <c r="K326" i="7"/>
  <c r="K362" i="7"/>
  <c r="K366" i="7"/>
  <c r="K459" i="7"/>
  <c r="K463" i="7"/>
  <c r="F471" i="7"/>
  <c r="K571" i="7"/>
  <c r="K57" i="7"/>
  <c r="K146" i="7"/>
  <c r="K150" i="7"/>
  <c r="K154" i="7"/>
  <c r="K161" i="7"/>
  <c r="K165" i="7"/>
  <c r="K169" i="7"/>
  <c r="K339" i="7"/>
  <c r="K343" i="7"/>
  <c r="K380" i="7"/>
  <c r="K384" i="7"/>
  <c r="K90" i="7"/>
  <c r="K118" i="7"/>
  <c r="K123" i="7"/>
  <c r="K130" i="7"/>
  <c r="K134" i="7"/>
  <c r="K138" i="7"/>
  <c r="K246" i="7"/>
  <c r="K304" i="7"/>
  <c r="K308" i="7"/>
  <c r="K312" i="7"/>
  <c r="K316" i="7"/>
  <c r="K320" i="7"/>
  <c r="K496" i="7"/>
  <c r="K500" i="7"/>
  <c r="K504" i="7"/>
  <c r="I512" i="7"/>
  <c r="K512" i="7"/>
  <c r="K538" i="7"/>
  <c r="K541" i="7"/>
  <c r="K69" i="7"/>
  <c r="K73" i="7"/>
  <c r="K77" i="7"/>
  <c r="K81" i="7"/>
  <c r="K85" i="7"/>
  <c r="K89" i="7"/>
  <c r="K113" i="7"/>
  <c r="K159" i="7"/>
  <c r="K167" i="7"/>
  <c r="K171" i="7"/>
  <c r="K172" i="7"/>
  <c r="K281" i="7"/>
  <c r="K285" i="7"/>
  <c r="K289" i="7"/>
  <c r="K296" i="7"/>
  <c r="K300" i="7"/>
  <c r="K327" i="7"/>
  <c r="J349" i="7"/>
  <c r="K430" i="7"/>
  <c r="K23" i="7"/>
  <c r="K41" i="7"/>
  <c r="K45" i="7"/>
  <c r="K49" i="7"/>
  <c r="K53" i="7"/>
  <c r="K61" i="7"/>
  <c r="K65" i="7"/>
  <c r="K71" i="7"/>
  <c r="K75" i="7"/>
  <c r="K79" i="7"/>
  <c r="K83" i="7"/>
  <c r="K87" i="7"/>
  <c r="K91" i="7"/>
  <c r="K115" i="7"/>
  <c r="K191" i="7"/>
  <c r="K195" i="7"/>
  <c r="I280" i="7"/>
  <c r="K280" i="7"/>
  <c r="G329" i="7"/>
  <c r="E323" i="7"/>
  <c r="F323" i="7"/>
  <c r="I614" i="7"/>
  <c r="H614" i="7"/>
  <c r="K22" i="7"/>
  <c r="K44" i="7"/>
  <c r="K48" i="7"/>
  <c r="K52" i="7"/>
  <c r="K70" i="7"/>
  <c r="K74" i="7"/>
  <c r="K78" i="7"/>
  <c r="K114" i="7"/>
  <c r="K190" i="7"/>
  <c r="K194" i="7"/>
  <c r="J433" i="7"/>
  <c r="J607" i="7"/>
  <c r="H607" i="7"/>
  <c r="K24" i="7"/>
  <c r="K30" i="7"/>
  <c r="K34" i="7"/>
  <c r="K38" i="7"/>
  <c r="K50" i="7"/>
  <c r="K58" i="7"/>
  <c r="K62" i="7"/>
  <c r="K66" i="7"/>
  <c r="K84" i="7"/>
  <c r="K88" i="7"/>
  <c r="K92" i="7"/>
  <c r="K192" i="7"/>
  <c r="K196" i="7"/>
  <c r="K187" i="7"/>
  <c r="K201" i="7"/>
  <c r="K205" i="7"/>
  <c r="K233" i="7"/>
  <c r="K258" i="7"/>
  <c r="K262" i="7"/>
  <c r="K448" i="7"/>
  <c r="K467" i="7"/>
  <c r="E470" i="7"/>
  <c r="K473" i="7"/>
  <c r="K477" i="7"/>
  <c r="K481" i="7"/>
  <c r="K485" i="7"/>
  <c r="K509" i="7"/>
  <c r="K515" i="7"/>
  <c r="K519" i="7"/>
  <c r="K523" i="7"/>
  <c r="K559" i="7"/>
  <c r="K591" i="7"/>
  <c r="K117" i="7"/>
  <c r="K122" i="7"/>
  <c r="K126" i="7"/>
  <c r="K145" i="7"/>
  <c r="K149" i="7"/>
  <c r="K153" i="7"/>
  <c r="K174" i="7"/>
  <c r="K178" i="7"/>
  <c r="K182" i="7"/>
  <c r="K186" i="7"/>
  <c r="K200" i="7"/>
  <c r="K204" i="7"/>
  <c r="K208" i="7"/>
  <c r="K217" i="7"/>
  <c r="K224" i="7"/>
  <c r="K228" i="7"/>
  <c r="K232" i="7"/>
  <c r="H243" i="7"/>
  <c r="K257" i="7"/>
  <c r="K268" i="7"/>
  <c r="K272" i="7"/>
  <c r="K276" i="7"/>
  <c r="K313" i="7"/>
  <c r="K321" i="7"/>
  <c r="K352" i="7"/>
  <c r="K356" i="7"/>
  <c r="K360" i="7"/>
  <c r="K364" i="7"/>
  <c r="K368" i="7"/>
  <c r="K372" i="7"/>
  <c r="F376" i="7"/>
  <c r="K388" i="7"/>
  <c r="K392" i="7"/>
  <c r="K396" i="7"/>
  <c r="K400" i="7"/>
  <c r="K404" i="7"/>
  <c r="K408" i="7"/>
  <c r="K412" i="7"/>
  <c r="K416" i="7"/>
  <c r="K420" i="7"/>
  <c r="K424" i="7"/>
  <c r="K428" i="7"/>
  <c r="K436" i="7"/>
  <c r="K440" i="7"/>
  <c r="K447" i="7"/>
  <c r="K453" i="7"/>
  <c r="K484" i="7"/>
  <c r="K488" i="7"/>
  <c r="K514" i="7"/>
  <c r="K518" i="7"/>
  <c r="K522" i="7"/>
  <c r="J539" i="7"/>
  <c r="K543" i="7"/>
  <c r="K566" i="7"/>
  <c r="I610" i="7"/>
  <c r="K611" i="7"/>
  <c r="K143" i="7"/>
  <c r="K147" i="7"/>
  <c r="K151" i="7"/>
  <c r="K155" i="7"/>
  <c r="K176" i="7"/>
  <c r="K180" i="7"/>
  <c r="K184" i="7"/>
  <c r="K222" i="7"/>
  <c r="K226" i="7"/>
  <c r="K263" i="7"/>
  <c r="K347" i="7"/>
  <c r="K370" i="7"/>
  <c r="K374" i="7"/>
  <c r="I376" i="7"/>
  <c r="K378" i="7"/>
  <c r="K382" i="7"/>
  <c r="K386" i="7"/>
  <c r="K390" i="7"/>
  <c r="K398" i="7"/>
  <c r="K402" i="7"/>
  <c r="K406" i="7"/>
  <c r="K410" i="7"/>
  <c r="K414" i="7"/>
  <c r="K418" i="7"/>
  <c r="K422" i="7"/>
  <c r="K426" i="7"/>
  <c r="K445" i="7"/>
  <c r="K461" i="7"/>
  <c r="K465" i="7"/>
  <c r="K468" i="7"/>
  <c r="K490" i="7"/>
  <c r="K516" i="7"/>
  <c r="K520" i="7"/>
  <c r="K529" i="7"/>
  <c r="K545" i="7"/>
  <c r="K560" i="7"/>
  <c r="K564" i="7"/>
  <c r="K579" i="7"/>
  <c r="H587" i="7"/>
  <c r="K588" i="7"/>
  <c r="K617" i="7"/>
  <c r="K21" i="7"/>
  <c r="F10" i="7"/>
  <c r="H10" i="7"/>
  <c r="K27" i="7"/>
  <c r="K31" i="7"/>
  <c r="K35" i="7"/>
  <c r="K94" i="7"/>
  <c r="K93" i="7"/>
  <c r="K28" i="7"/>
  <c r="K32" i="7"/>
  <c r="K36" i="7"/>
  <c r="G39" i="7"/>
  <c r="H54" i="7"/>
  <c r="H82" i="7"/>
  <c r="K219" i="7"/>
  <c r="H236" i="7"/>
  <c r="K240" i="7"/>
  <c r="K251" i="7"/>
  <c r="H255" i="7"/>
  <c r="J265" i="7"/>
  <c r="J261" i="7"/>
  <c r="J255" i="7"/>
  <c r="J249" i="7"/>
  <c r="J243" i="7"/>
  <c r="J236" i="7"/>
  <c r="J220" i="7"/>
  <c r="J209" i="7"/>
  <c r="J197" i="7"/>
  <c r="J188" i="7"/>
  <c r="J173" i="7"/>
  <c r="J157" i="7"/>
  <c r="J141" i="7"/>
  <c r="J127" i="7"/>
  <c r="J112" i="7"/>
  <c r="J96" i="7"/>
  <c r="J82" i="7"/>
  <c r="J68" i="7"/>
  <c r="J54" i="7"/>
  <c r="J40" i="7"/>
  <c r="K270" i="7"/>
  <c r="K274" i="7"/>
  <c r="K278" i="7"/>
  <c r="G301" i="7"/>
  <c r="H301" i="7"/>
  <c r="K302" i="7"/>
  <c r="K306" i="7"/>
  <c r="K310" i="7"/>
  <c r="K314" i="7"/>
  <c r="K318" i="7"/>
  <c r="K322" i="7"/>
  <c r="F329" i="7"/>
  <c r="H329" i="7"/>
  <c r="J329" i="7"/>
  <c r="K333" i="7"/>
  <c r="K337" i="7"/>
  <c r="K341" i="7"/>
  <c r="K345" i="7"/>
  <c r="G349" i="7"/>
  <c r="K350" i="7"/>
  <c r="K218" i="7"/>
  <c r="K239" i="7"/>
  <c r="K250" i="7"/>
  <c r="K254" i="7"/>
  <c r="H261" i="7"/>
  <c r="I349" i="7"/>
  <c r="I329" i="7"/>
  <c r="I323" i="7"/>
  <c r="I301" i="7"/>
  <c r="H112" i="7"/>
  <c r="H141" i="7"/>
  <c r="H173" i="7"/>
  <c r="H197" i="7"/>
  <c r="K216" i="7"/>
  <c r="H220" i="7"/>
  <c r="K252" i="7"/>
  <c r="K264" i="7"/>
  <c r="K303" i="7"/>
  <c r="K307" i="7"/>
  <c r="K311" i="7"/>
  <c r="K315" i="7"/>
  <c r="K319" i="7"/>
  <c r="K353" i="7"/>
  <c r="K357" i="7"/>
  <c r="K361" i="7"/>
  <c r="K365" i="7"/>
  <c r="K369" i="7"/>
  <c r="K373" i="7"/>
  <c r="K379" i="7"/>
  <c r="K383" i="7"/>
  <c r="K387" i="7"/>
  <c r="K391" i="7"/>
  <c r="I433" i="7"/>
  <c r="K433" i="7"/>
  <c r="K437" i="7"/>
  <c r="F441" i="7"/>
  <c r="H441" i="7"/>
  <c r="K442" i="7"/>
  <c r="K446" i="7"/>
  <c r="K451" i="7"/>
  <c r="K456" i="7"/>
  <c r="K458" i="7"/>
  <c r="K462" i="7"/>
  <c r="K466" i="7"/>
  <c r="K472" i="7"/>
  <c r="K476" i="7"/>
  <c r="K480" i="7"/>
  <c r="K489" i="7"/>
  <c r="K495" i="7"/>
  <c r="K499" i="7"/>
  <c r="K503" i="7"/>
  <c r="G506" i="7"/>
  <c r="I507" i="7"/>
  <c r="F512" i="7"/>
  <c r="H512" i="7"/>
  <c r="K528" i="7"/>
  <c r="K565" i="7"/>
  <c r="K568" i="7"/>
  <c r="H573" i="7"/>
  <c r="K580" i="7"/>
  <c r="I584" i="7"/>
  <c r="K584" i="7"/>
  <c r="K590" i="7"/>
  <c r="H591" i="7"/>
  <c r="I592" i="7"/>
  <c r="K592" i="7"/>
  <c r="H596" i="7"/>
  <c r="K614" i="7"/>
  <c r="I626" i="7"/>
  <c r="K626" i="7"/>
  <c r="H376" i="7"/>
  <c r="K471" i="7"/>
  <c r="K498" i="7"/>
  <c r="K502" i="7"/>
  <c r="K513" i="7"/>
  <c r="K527" i="7"/>
  <c r="K602" i="7"/>
  <c r="B606" i="7"/>
  <c r="J627" i="7"/>
  <c r="K627" i="7"/>
  <c r="K351" i="7"/>
  <c r="K355" i="7"/>
  <c r="K359" i="7"/>
  <c r="K363" i="7"/>
  <c r="K367" i="7"/>
  <c r="K371" i="7"/>
  <c r="K375" i="7"/>
  <c r="K377" i="7"/>
  <c r="K381" i="7"/>
  <c r="K385" i="7"/>
  <c r="K389" i="7"/>
  <c r="K393" i="7"/>
  <c r="K435" i="7"/>
  <c r="K439" i="7"/>
  <c r="K444" i="7"/>
  <c r="K454" i="7"/>
  <c r="K452" i="7"/>
  <c r="K460" i="7"/>
  <c r="K464" i="7"/>
  <c r="K474" i="7"/>
  <c r="K478" i="7"/>
  <c r="K482" i="7"/>
  <c r="I487" i="7"/>
  <c r="K487" i="7"/>
  <c r="K493" i="7"/>
  <c r="K497" i="7"/>
  <c r="K501" i="7"/>
  <c r="K505" i="7"/>
  <c r="F507" i="7"/>
  <c r="H507" i="7"/>
  <c r="K510" i="7"/>
  <c r="K526" i="7"/>
  <c r="K532" i="7"/>
  <c r="K536" i="7"/>
  <c r="K540" i="7"/>
  <c r="K544" i="7"/>
  <c r="K551" i="7"/>
  <c r="K553" i="7"/>
  <c r="H561" i="7"/>
  <c r="K562" i="7"/>
  <c r="H577" i="7"/>
  <c r="K578" i="7"/>
  <c r="K607" i="7"/>
  <c r="G628" i="7"/>
  <c r="J628" i="7"/>
  <c r="K628" i="7"/>
  <c r="H471" i="7"/>
  <c r="I524" i="7"/>
  <c r="K573" i="7"/>
  <c r="H581" i="7"/>
  <c r="K600" i="7"/>
  <c r="K19" i="7"/>
  <c r="K18" i="7"/>
  <c r="K26" i="7"/>
  <c r="H39" i="7"/>
  <c r="H40" i="7"/>
  <c r="H68" i="7"/>
  <c r="H96" i="7"/>
  <c r="H127" i="7"/>
  <c r="H157" i="7"/>
  <c r="H188" i="7"/>
  <c r="H209" i="7"/>
  <c r="K266" i="7"/>
  <c r="I265" i="7"/>
  <c r="G470" i="7"/>
  <c r="F470" i="7"/>
  <c r="K507" i="7"/>
  <c r="K508" i="7"/>
  <c r="K539" i="7"/>
  <c r="H549" i="7"/>
  <c r="J549" i="7"/>
  <c r="K549" i="7"/>
  <c r="H558" i="7"/>
  <c r="J558" i="7"/>
  <c r="K558" i="7"/>
  <c r="I567" i="7"/>
  <c r="K567" i="7"/>
  <c r="H608" i="7"/>
  <c r="I608" i="7"/>
  <c r="K608" i="7"/>
  <c r="G621" i="7"/>
  <c r="J621" i="7"/>
  <c r="G623" i="7"/>
  <c r="J623" i="7"/>
  <c r="I623" i="7"/>
  <c r="G625" i="7"/>
  <c r="J625" i="7"/>
  <c r="I625" i="7"/>
  <c r="K267" i="7"/>
  <c r="K271" i="7"/>
  <c r="K275" i="7"/>
  <c r="K279" i="7"/>
  <c r="G323" i="7"/>
  <c r="H323" i="7"/>
  <c r="K330" i="7"/>
  <c r="K334" i="7"/>
  <c r="K338" i="7"/>
  <c r="K342" i="7"/>
  <c r="K346" i="7"/>
  <c r="H349" i="7"/>
  <c r="K349" i="7"/>
  <c r="G433" i="7"/>
  <c r="H433" i="7"/>
  <c r="F525" i="7"/>
  <c r="H525" i="7"/>
  <c r="E524" i="7"/>
  <c r="J525" i="7"/>
  <c r="F539" i="7"/>
  <c r="G539" i="7"/>
  <c r="H557" i="7"/>
  <c r="I557" i="7"/>
  <c r="K557" i="7"/>
  <c r="G570" i="7"/>
  <c r="I597" i="7"/>
  <c r="G597" i="7"/>
  <c r="J597" i="7"/>
  <c r="H597" i="7"/>
  <c r="I599" i="7"/>
  <c r="G599" i="7"/>
  <c r="J599" i="7"/>
  <c r="I605" i="7"/>
  <c r="F492" i="7"/>
  <c r="H492" i="7"/>
  <c r="E491" i="7"/>
  <c r="E486" i="7"/>
  <c r="J492" i="7"/>
  <c r="J552" i="7"/>
  <c r="K552" i="7"/>
  <c r="H552" i="7"/>
  <c r="H554" i="7"/>
  <c r="G585" i="7"/>
  <c r="J554" i="7"/>
  <c r="K554" i="7"/>
  <c r="G606" i="7"/>
  <c r="J606" i="7"/>
  <c r="K606" i="7"/>
  <c r="J555" i="7"/>
  <c r="K555" i="7"/>
  <c r="G605" i="7"/>
  <c r="J605" i="7"/>
  <c r="H555" i="7"/>
  <c r="H556" i="7"/>
  <c r="I556" i="7"/>
  <c r="K556" i="7"/>
  <c r="K269" i="7"/>
  <c r="K273" i="7"/>
  <c r="K277" i="7"/>
  <c r="H280" i="7"/>
  <c r="K332" i="7"/>
  <c r="K336" i="7"/>
  <c r="K340" i="7"/>
  <c r="K344" i="7"/>
  <c r="K348" i="7"/>
  <c r="K329" i="7"/>
  <c r="J376" i="7"/>
  <c r="K376" i="7"/>
  <c r="K450" i="7"/>
  <c r="K449" i="7"/>
  <c r="K457" i="7"/>
  <c r="F487" i="7"/>
  <c r="G487" i="7"/>
  <c r="F530" i="7"/>
  <c r="H530" i="7"/>
  <c r="J530" i="7"/>
  <c r="K530" i="7"/>
  <c r="J574" i="7"/>
  <c r="K574" i="7"/>
  <c r="H574" i="7"/>
  <c r="H575" i="7"/>
  <c r="I575" i="7"/>
  <c r="K575" i="7"/>
  <c r="I589" i="7"/>
  <c r="G589" i="7"/>
  <c r="J589" i="7"/>
  <c r="H506" i="7"/>
  <c r="K531" i="7"/>
  <c r="K535" i="7"/>
  <c r="K561" i="7"/>
  <c r="K577" i="7"/>
  <c r="K581" i="7"/>
  <c r="K583" i="7"/>
  <c r="K587" i="7"/>
  <c r="G598" i="7"/>
  <c r="I598" i="7"/>
  <c r="K603" i="7"/>
  <c r="K610" i="7"/>
  <c r="H615" i="7"/>
  <c r="J615" i="7"/>
  <c r="K615" i="7"/>
  <c r="I621" i="7"/>
  <c r="K621" i="7"/>
  <c r="I622" i="7"/>
  <c r="G622" i="7"/>
  <c r="H628" i="7"/>
  <c r="K533" i="7"/>
  <c r="K537" i="7"/>
  <c r="K586" i="7"/>
  <c r="H593" i="7"/>
  <c r="J593" i="7"/>
  <c r="K593" i="7"/>
  <c r="K601" i="7"/>
  <c r="I624" i="7"/>
  <c r="G624" i="7"/>
  <c r="H625" i="7"/>
  <c r="H621" i="7"/>
  <c r="J323" i="7"/>
  <c r="K443" i="7"/>
  <c r="K597" i="7"/>
  <c r="I506" i="7"/>
  <c r="I486" i="7"/>
  <c r="H539" i="7"/>
  <c r="K623" i="7"/>
  <c r="J624" i="7"/>
  <c r="K624" i="7"/>
  <c r="H624" i="7"/>
  <c r="H487" i="7"/>
  <c r="K492" i="7"/>
  <c r="J491" i="7"/>
  <c r="K605" i="7"/>
  <c r="H570" i="7"/>
  <c r="J570" i="7"/>
  <c r="K570" i="7"/>
  <c r="H606" i="7"/>
  <c r="H589" i="7"/>
  <c r="G491" i="7"/>
  <c r="F491" i="7"/>
  <c r="H599" i="7"/>
  <c r="K525" i="7"/>
  <c r="J524" i="7"/>
  <c r="H623" i="7"/>
  <c r="K265" i="7"/>
  <c r="I261" i="7"/>
  <c r="J622" i="7"/>
  <c r="H622" i="7"/>
  <c r="J598" i="7"/>
  <c r="K598" i="7"/>
  <c r="H598" i="7"/>
  <c r="J585" i="7"/>
  <c r="K585" i="7"/>
  <c r="H585" i="7"/>
  <c r="G524" i="7"/>
  <c r="F524" i="7"/>
  <c r="K622" i="7"/>
  <c r="K589" i="7"/>
  <c r="F486" i="7"/>
  <c r="G486" i="7"/>
  <c r="I470" i="7"/>
  <c r="H605" i="7"/>
  <c r="K599" i="7"/>
  <c r="K625" i="7"/>
  <c r="H470" i="7"/>
  <c r="H491" i="7"/>
  <c r="H486" i="7"/>
  <c r="H524" i="7"/>
  <c r="J301" i="7"/>
  <c r="K323" i="7"/>
  <c r="K261" i="7"/>
  <c r="I255" i="7"/>
  <c r="I441" i="7"/>
  <c r="K524" i="7"/>
  <c r="J506" i="7"/>
  <c r="K506" i="7"/>
  <c r="J486" i="7"/>
  <c r="K491" i="7"/>
  <c r="J39" i="7"/>
  <c r="J10" i="7"/>
  <c r="K301" i="7"/>
  <c r="J470" i="7"/>
  <c r="K486" i="7"/>
  <c r="K255" i="7"/>
  <c r="I249" i="7"/>
  <c r="K249" i="7"/>
  <c r="I243" i="7"/>
  <c r="J441" i="7"/>
  <c r="K441" i="7"/>
  <c r="K470" i="7"/>
  <c r="K432" i="7"/>
  <c r="K394" i="7"/>
  <c r="K243" i="7"/>
  <c r="I236" i="7"/>
  <c r="K236" i="7"/>
  <c r="I220" i="7"/>
  <c r="K220" i="7"/>
  <c r="I209" i="7"/>
  <c r="K209" i="7"/>
  <c r="I197" i="7"/>
  <c r="K197" i="7"/>
  <c r="I188" i="7"/>
  <c r="K188" i="7"/>
  <c r="I173" i="7"/>
  <c r="K173" i="7"/>
  <c r="I157" i="7"/>
  <c r="K157" i="7"/>
  <c r="I141" i="7"/>
  <c r="K141" i="7"/>
  <c r="I127" i="7"/>
  <c r="K127" i="7"/>
  <c r="I112" i="7"/>
  <c r="K112" i="7"/>
  <c r="I96" i="7"/>
  <c r="K96" i="7"/>
  <c r="I82" i="7"/>
  <c r="K82" i="7"/>
  <c r="I68" i="7"/>
  <c r="K68" i="7"/>
  <c r="I54" i="7"/>
  <c r="K54" i="7"/>
  <c r="I40" i="7"/>
  <c r="K40" i="7"/>
  <c r="I39" i="7"/>
  <c r="I10" i="7"/>
  <c r="K10" i="7"/>
  <c r="K39" i="7"/>
  <c r="K9" i="7"/>
  <c r="K546" i="7"/>
  <c r="F620" i="5"/>
  <c r="F616" i="5"/>
  <c r="J630" i="5"/>
  <c r="I630" i="5"/>
  <c r="K630" i="5"/>
  <c r="H630" i="5"/>
  <c r="E627" i="5"/>
  <c r="I627" i="5"/>
  <c r="J628" i="5"/>
  <c r="I628" i="5"/>
  <c r="H628" i="5"/>
  <c r="H627" i="5"/>
  <c r="J629" i="5"/>
  <c r="I629" i="5"/>
  <c r="H629" i="5"/>
  <c r="J631" i="5"/>
  <c r="H631" i="5"/>
  <c r="J622" i="5"/>
  <c r="I622" i="5"/>
  <c r="H622" i="5"/>
  <c r="L613" i="5"/>
  <c r="K628" i="5"/>
  <c r="J627" i="5"/>
  <c r="K627" i="5"/>
  <c r="K629" i="5"/>
  <c r="I631" i="5"/>
  <c r="K631" i="5"/>
  <c r="K622" i="5"/>
  <c r="L622" i="5"/>
  <c r="L621" i="5"/>
  <c r="L620" i="5"/>
  <c r="L616" i="5"/>
  <c r="F562" i="5"/>
  <c r="G572" i="5"/>
  <c r="F581" i="5"/>
  <c r="G585" i="5"/>
  <c r="F585" i="5"/>
  <c r="F602" i="5"/>
  <c r="G602" i="5"/>
  <c r="F604" i="5"/>
  <c r="G604" i="5"/>
  <c r="J604" i="5"/>
  <c r="F603" i="5"/>
  <c r="G603" i="5"/>
  <c r="J603" i="5"/>
  <c r="I610" i="5"/>
  <c r="G600" i="5"/>
  <c r="F579" i="5"/>
  <c r="F577" i="5"/>
  <c r="I604" i="5"/>
  <c r="I603" i="5"/>
  <c r="K603" i="5"/>
  <c r="H604" i="5"/>
  <c r="H603" i="5"/>
  <c r="K604" i="5"/>
  <c r="G633" i="5"/>
  <c r="G634" i="5"/>
  <c r="G613" i="5"/>
  <c r="F591" i="5"/>
  <c r="F595" i="5"/>
  <c r="G595" i="5"/>
  <c r="G591" i="5"/>
  <c r="G597" i="5"/>
  <c r="F597" i="5"/>
  <c r="F589" i="5"/>
  <c r="E596" i="5"/>
  <c r="F593" i="5"/>
  <c r="G593" i="5"/>
  <c r="G578" i="5"/>
  <c r="F588" i="5"/>
  <c r="F612" i="5"/>
  <c r="F611" i="5"/>
  <c r="E558" i="5"/>
  <c r="E557" i="5"/>
  <c r="G559" i="5"/>
  <c r="F559" i="5"/>
  <c r="F557" i="5"/>
  <c r="F568" i="5"/>
  <c r="I568" i="5"/>
  <c r="K568" i="5"/>
  <c r="H568" i="5"/>
  <c r="E579" i="5"/>
  <c r="I577" i="5"/>
  <c r="J584" i="5"/>
  <c r="I584" i="5"/>
  <c r="H584" i="5"/>
  <c r="J582" i="5"/>
  <c r="I582" i="5"/>
  <c r="H582" i="5"/>
  <c r="I579" i="5"/>
  <c r="I574" i="5"/>
  <c r="G556" i="5"/>
  <c r="G611" i="5"/>
  <c r="G555" i="5"/>
  <c r="B555" i="5"/>
  <c r="B556" i="5"/>
  <c r="B611" i="5"/>
  <c r="G550" i="5"/>
  <c r="G553" i="5"/>
  <c r="B551" i="5"/>
  <c r="G589" i="5"/>
  <c r="G612" i="5"/>
  <c r="K582" i="5"/>
  <c r="K584" i="5"/>
  <c r="B589" i="5"/>
  <c r="B612" i="5"/>
  <c r="J579" i="5"/>
  <c r="K579" i="5"/>
  <c r="H579" i="5"/>
  <c r="H577" i="5"/>
  <c r="J577" i="5"/>
  <c r="K577" i="5"/>
  <c r="G574" i="5"/>
  <c r="H574" i="5"/>
  <c r="J574" i="5"/>
  <c r="K574" i="5"/>
  <c r="E569" i="5"/>
  <c r="J6" i="6"/>
  <c r="G604" i="7"/>
  <c r="G610" i="5"/>
  <c r="H604" i="7"/>
  <c r="J604" i="7"/>
  <c r="K604" i="7"/>
  <c r="K629" i="7"/>
  <c r="K8" i="7"/>
  <c r="J610" i="5"/>
  <c r="K610" i="5"/>
  <c r="H610" i="5"/>
  <c r="I551" i="5"/>
  <c r="J563" i="5"/>
  <c r="I563" i="5"/>
  <c r="H563" i="5"/>
  <c r="J562" i="5"/>
  <c r="I562" i="5"/>
  <c r="H562" i="5"/>
  <c r="J561" i="5"/>
  <c r="I561" i="5"/>
  <c r="H561" i="5"/>
  <c r="J560" i="5"/>
  <c r="I560" i="5"/>
  <c r="H560" i="5"/>
  <c r="J554" i="5"/>
  <c r="I554" i="5"/>
  <c r="H554" i="5"/>
  <c r="J556" i="5"/>
  <c r="I556" i="5"/>
  <c r="H556" i="5"/>
  <c r="J555" i="5"/>
  <c r="I555" i="5"/>
  <c r="H555" i="5"/>
  <c r="J559" i="5"/>
  <c r="I559" i="5"/>
  <c r="H559" i="5"/>
  <c r="J558" i="5"/>
  <c r="I558" i="5"/>
  <c r="H558" i="5"/>
  <c r="J557" i="5"/>
  <c r="I557" i="5"/>
  <c r="H557" i="5"/>
  <c r="J553" i="5"/>
  <c r="I553" i="5"/>
  <c r="H553" i="5"/>
  <c r="J552" i="5"/>
  <c r="I552" i="5"/>
  <c r="H552" i="5"/>
  <c r="J551" i="5"/>
  <c r="H551" i="5"/>
  <c r="J550" i="5"/>
  <c r="I550" i="5"/>
  <c r="H550" i="5"/>
  <c r="J548" i="5"/>
  <c r="I548" i="5"/>
  <c r="H548" i="5"/>
  <c r="J598" i="5"/>
  <c r="I598" i="5"/>
  <c r="H598" i="5"/>
  <c r="J597" i="5"/>
  <c r="I597" i="5"/>
  <c r="H597" i="5"/>
  <c r="J596" i="5"/>
  <c r="I596" i="5"/>
  <c r="H596" i="5"/>
  <c r="J595" i="5"/>
  <c r="I595" i="5"/>
  <c r="H595" i="5"/>
  <c r="J594" i="5"/>
  <c r="I594" i="5"/>
  <c r="H594" i="5"/>
  <c r="J593" i="5"/>
  <c r="I593" i="5"/>
  <c r="H593" i="5"/>
  <c r="J592" i="5"/>
  <c r="I592" i="5"/>
  <c r="H592" i="5"/>
  <c r="J591" i="5"/>
  <c r="I591" i="5"/>
  <c r="H591" i="5"/>
  <c r="J590" i="5"/>
  <c r="I590" i="5"/>
  <c r="H590" i="5"/>
  <c r="J589" i="5"/>
  <c r="I589" i="5"/>
  <c r="H589" i="5"/>
  <c r="J588" i="5"/>
  <c r="I588" i="5"/>
  <c r="H588" i="5"/>
  <c r="J587" i="5"/>
  <c r="I587" i="5"/>
  <c r="H587" i="5"/>
  <c r="J613" i="5"/>
  <c r="I613" i="5"/>
  <c r="H613" i="5"/>
  <c r="J612" i="5"/>
  <c r="I612" i="5"/>
  <c r="H612" i="5"/>
  <c r="J611" i="5"/>
  <c r="I611" i="5"/>
  <c r="H611" i="5"/>
  <c r="J609" i="5"/>
  <c r="I609" i="5"/>
  <c r="H609" i="5"/>
  <c r="J608" i="5"/>
  <c r="I608" i="5"/>
  <c r="H608" i="5"/>
  <c r="J607" i="5"/>
  <c r="I607" i="5"/>
  <c r="H607" i="5"/>
  <c r="J606" i="5"/>
  <c r="I606" i="5"/>
  <c r="H606" i="5"/>
  <c r="J602" i="5"/>
  <c r="I602" i="5"/>
  <c r="H602" i="5"/>
  <c r="J600" i="5"/>
  <c r="I600" i="5"/>
  <c r="H600" i="5"/>
  <c r="J626" i="5"/>
  <c r="I626" i="5"/>
  <c r="H626" i="5"/>
  <c r="J623" i="5"/>
  <c r="I623" i="5"/>
  <c r="H623" i="5"/>
  <c r="J621" i="5"/>
  <c r="I621" i="5"/>
  <c r="H621" i="5"/>
  <c r="J620" i="5"/>
  <c r="I620" i="5"/>
  <c r="H620" i="5"/>
  <c r="J618" i="5"/>
  <c r="I618" i="5"/>
  <c r="H618" i="5"/>
  <c r="J617" i="5"/>
  <c r="I617" i="5"/>
  <c r="H617" i="5"/>
  <c r="J616" i="5"/>
  <c r="I616" i="5"/>
  <c r="H616" i="5"/>
  <c r="H614" i="5"/>
  <c r="E614" i="5"/>
  <c r="J634" i="5"/>
  <c r="I634" i="5"/>
  <c r="H634" i="5"/>
  <c r="J633" i="5"/>
  <c r="I633" i="5"/>
  <c r="H633" i="5"/>
  <c r="H632" i="5"/>
  <c r="E632" i="5"/>
  <c r="J632" i="5"/>
  <c r="J586" i="5"/>
  <c r="I586" i="5"/>
  <c r="H586" i="5"/>
  <c r="J585" i="5"/>
  <c r="I585" i="5"/>
  <c r="H585" i="5"/>
  <c r="J583" i="5"/>
  <c r="I583" i="5"/>
  <c r="H583" i="5"/>
  <c r="J581" i="5"/>
  <c r="I581" i="5"/>
  <c r="H581" i="5"/>
  <c r="J580" i="5"/>
  <c r="I580" i="5"/>
  <c r="H580" i="5"/>
  <c r="J578" i="5"/>
  <c r="I578" i="5"/>
  <c r="H578" i="5"/>
  <c r="J576" i="5"/>
  <c r="I576" i="5"/>
  <c r="H576" i="5"/>
  <c r="J575" i="5"/>
  <c r="I575" i="5"/>
  <c r="H575" i="5"/>
  <c r="J572" i="5"/>
  <c r="I572" i="5"/>
  <c r="H572" i="5"/>
  <c r="J569" i="5"/>
  <c r="I569" i="5"/>
  <c r="H569" i="5"/>
  <c r="J567" i="5"/>
  <c r="I567" i="5"/>
  <c r="H567" i="5"/>
  <c r="J566" i="5"/>
  <c r="I566" i="5"/>
  <c r="H566" i="5"/>
  <c r="J565" i="5"/>
  <c r="I565" i="5"/>
  <c r="H565" i="5"/>
  <c r="J545" i="5"/>
  <c r="I545" i="5"/>
  <c r="H545" i="5"/>
  <c r="J544" i="5"/>
  <c r="I544" i="5"/>
  <c r="H544" i="5"/>
  <c r="J543" i="5"/>
  <c r="I543" i="5"/>
  <c r="H543" i="5"/>
  <c r="J542" i="5"/>
  <c r="I542" i="5"/>
  <c r="H542" i="5"/>
  <c r="J541" i="5"/>
  <c r="I541" i="5"/>
  <c r="H541" i="5"/>
  <c r="J540" i="5"/>
  <c r="I540" i="5"/>
  <c r="H540" i="5"/>
  <c r="E539" i="5"/>
  <c r="J538" i="5"/>
  <c r="I538" i="5"/>
  <c r="H538" i="5"/>
  <c r="J537" i="5"/>
  <c r="I537" i="5"/>
  <c r="H537" i="5"/>
  <c r="J536" i="5"/>
  <c r="I536" i="5"/>
  <c r="H536" i="5"/>
  <c r="J535" i="5"/>
  <c r="I535" i="5"/>
  <c r="H535" i="5"/>
  <c r="J534" i="5"/>
  <c r="I534" i="5"/>
  <c r="H534" i="5"/>
  <c r="J533" i="5"/>
  <c r="I533" i="5"/>
  <c r="H533" i="5"/>
  <c r="J532" i="5"/>
  <c r="I532" i="5"/>
  <c r="H532" i="5"/>
  <c r="J531" i="5"/>
  <c r="I531" i="5"/>
  <c r="H531" i="5"/>
  <c r="E530" i="5"/>
  <c r="J529" i="5"/>
  <c r="I529" i="5"/>
  <c r="H529" i="5"/>
  <c r="J528" i="5"/>
  <c r="I528" i="5"/>
  <c r="H528" i="5"/>
  <c r="J527" i="5"/>
  <c r="I527" i="5"/>
  <c r="H527" i="5"/>
  <c r="J526" i="5"/>
  <c r="I526" i="5"/>
  <c r="H526" i="5"/>
  <c r="E525" i="5"/>
  <c r="J523" i="5"/>
  <c r="I523" i="5"/>
  <c r="H523" i="5"/>
  <c r="J522" i="5"/>
  <c r="I522" i="5"/>
  <c r="H522" i="5"/>
  <c r="J521" i="5"/>
  <c r="I521" i="5"/>
  <c r="H521" i="5"/>
  <c r="J520" i="5"/>
  <c r="I520" i="5"/>
  <c r="H520" i="5"/>
  <c r="J519" i="5"/>
  <c r="I519" i="5"/>
  <c r="H519" i="5"/>
  <c r="J518" i="5"/>
  <c r="I518" i="5"/>
  <c r="H518" i="5"/>
  <c r="J517" i="5"/>
  <c r="I517" i="5"/>
  <c r="H517" i="5"/>
  <c r="J516" i="5"/>
  <c r="I516" i="5"/>
  <c r="H516" i="5"/>
  <c r="J515" i="5"/>
  <c r="I515" i="5"/>
  <c r="H515" i="5"/>
  <c r="J514" i="5"/>
  <c r="I514" i="5"/>
  <c r="H514" i="5"/>
  <c r="J513" i="5"/>
  <c r="I513" i="5"/>
  <c r="H513" i="5"/>
  <c r="E512" i="5"/>
  <c r="J511" i="5"/>
  <c r="I511" i="5"/>
  <c r="H511" i="5"/>
  <c r="J510" i="5"/>
  <c r="I510" i="5"/>
  <c r="H510" i="5"/>
  <c r="J509" i="5"/>
  <c r="I509" i="5"/>
  <c r="H509" i="5"/>
  <c r="J508" i="5"/>
  <c r="I508" i="5"/>
  <c r="H508" i="5"/>
  <c r="E507" i="5"/>
  <c r="J505" i="5"/>
  <c r="I505" i="5"/>
  <c r="H505" i="5"/>
  <c r="J504" i="5"/>
  <c r="I504" i="5"/>
  <c r="H504" i="5"/>
  <c r="J503" i="5"/>
  <c r="I503" i="5"/>
  <c r="H503" i="5"/>
  <c r="J502" i="5"/>
  <c r="I502" i="5"/>
  <c r="H502" i="5"/>
  <c r="J501" i="5"/>
  <c r="I501" i="5"/>
  <c r="H501" i="5"/>
  <c r="J500" i="5"/>
  <c r="I500" i="5"/>
  <c r="H500" i="5"/>
  <c r="J499" i="5"/>
  <c r="I499" i="5"/>
  <c r="H499" i="5"/>
  <c r="J498" i="5"/>
  <c r="I498" i="5"/>
  <c r="H498" i="5"/>
  <c r="J497" i="5"/>
  <c r="I497" i="5"/>
  <c r="H497" i="5"/>
  <c r="J496" i="5"/>
  <c r="I496" i="5"/>
  <c r="H496" i="5"/>
  <c r="J495" i="5"/>
  <c r="I495" i="5"/>
  <c r="H495" i="5"/>
  <c r="J494" i="5"/>
  <c r="I494" i="5"/>
  <c r="H494" i="5"/>
  <c r="J493" i="5"/>
  <c r="I493" i="5"/>
  <c r="H493" i="5"/>
  <c r="E492" i="5"/>
  <c r="J492" i="5"/>
  <c r="J490" i="5"/>
  <c r="I490" i="5"/>
  <c r="H490" i="5"/>
  <c r="J489" i="5"/>
  <c r="I489" i="5"/>
  <c r="H489" i="5"/>
  <c r="J488" i="5"/>
  <c r="I488" i="5"/>
  <c r="H488" i="5"/>
  <c r="E487" i="5"/>
  <c r="J485" i="5"/>
  <c r="I485" i="5"/>
  <c r="H485" i="5"/>
  <c r="J484" i="5"/>
  <c r="I484" i="5"/>
  <c r="H484" i="5"/>
  <c r="J483" i="5"/>
  <c r="I483" i="5"/>
  <c r="H483" i="5"/>
  <c r="J482" i="5"/>
  <c r="I482" i="5"/>
  <c r="H482" i="5"/>
  <c r="J481" i="5"/>
  <c r="I481" i="5"/>
  <c r="H481" i="5"/>
  <c r="J480" i="5"/>
  <c r="I480" i="5"/>
  <c r="H480" i="5"/>
  <c r="J479" i="5"/>
  <c r="I479" i="5"/>
  <c r="H479" i="5"/>
  <c r="J478" i="5"/>
  <c r="I478" i="5"/>
  <c r="H478" i="5"/>
  <c r="J477" i="5"/>
  <c r="I477" i="5"/>
  <c r="H477" i="5"/>
  <c r="J476" i="5"/>
  <c r="I476" i="5"/>
  <c r="H476" i="5"/>
  <c r="J475" i="5"/>
  <c r="I475" i="5"/>
  <c r="H475" i="5"/>
  <c r="J474" i="5"/>
  <c r="I474" i="5"/>
  <c r="H474" i="5"/>
  <c r="J473" i="5"/>
  <c r="I473" i="5"/>
  <c r="H473" i="5"/>
  <c r="J472" i="5"/>
  <c r="I472" i="5"/>
  <c r="H472" i="5"/>
  <c r="E471" i="5"/>
  <c r="J469" i="5"/>
  <c r="I469" i="5"/>
  <c r="H469" i="5"/>
  <c r="J468" i="5"/>
  <c r="I468" i="5"/>
  <c r="H468" i="5"/>
  <c r="J467" i="5"/>
  <c r="I467" i="5"/>
  <c r="H467" i="5"/>
  <c r="J466" i="5"/>
  <c r="I466" i="5"/>
  <c r="H466" i="5"/>
  <c r="J465" i="5"/>
  <c r="I465" i="5"/>
  <c r="H465" i="5"/>
  <c r="J464" i="5"/>
  <c r="I464" i="5"/>
  <c r="H464" i="5"/>
  <c r="J463" i="5"/>
  <c r="I463" i="5"/>
  <c r="H463" i="5"/>
  <c r="J462" i="5"/>
  <c r="I462" i="5"/>
  <c r="H462" i="5"/>
  <c r="J461" i="5"/>
  <c r="I461" i="5"/>
  <c r="H461" i="5"/>
  <c r="J460" i="5"/>
  <c r="I460" i="5"/>
  <c r="H460" i="5"/>
  <c r="J459" i="5"/>
  <c r="I459" i="5"/>
  <c r="H459" i="5"/>
  <c r="J458" i="5"/>
  <c r="I458" i="5"/>
  <c r="H458" i="5"/>
  <c r="J456" i="5"/>
  <c r="I456" i="5"/>
  <c r="H456" i="5"/>
  <c r="J455" i="5"/>
  <c r="I455" i="5"/>
  <c r="H455" i="5"/>
  <c r="J454" i="5"/>
  <c r="I454" i="5"/>
  <c r="H454" i="5"/>
  <c r="J453" i="5"/>
  <c r="I453" i="5"/>
  <c r="H453" i="5"/>
  <c r="J451" i="5"/>
  <c r="I451" i="5"/>
  <c r="H451" i="5"/>
  <c r="J450" i="5"/>
  <c r="I450" i="5"/>
  <c r="H450" i="5"/>
  <c r="J448" i="5"/>
  <c r="I448" i="5"/>
  <c r="H448" i="5"/>
  <c r="J447" i="5"/>
  <c r="I447" i="5"/>
  <c r="H447" i="5"/>
  <c r="J446" i="5"/>
  <c r="I446" i="5"/>
  <c r="H446" i="5"/>
  <c r="J445" i="5"/>
  <c r="I445" i="5"/>
  <c r="H445" i="5"/>
  <c r="J444" i="5"/>
  <c r="I444" i="5"/>
  <c r="H444" i="5"/>
  <c r="J442" i="5"/>
  <c r="I442" i="5"/>
  <c r="H442" i="5"/>
  <c r="E441" i="5"/>
  <c r="J440" i="5"/>
  <c r="I440" i="5"/>
  <c r="H440" i="5"/>
  <c r="J439" i="5"/>
  <c r="I439" i="5"/>
  <c r="H439" i="5"/>
  <c r="J438" i="5"/>
  <c r="I438" i="5"/>
  <c r="H438" i="5"/>
  <c r="J437" i="5"/>
  <c r="I437" i="5"/>
  <c r="H437" i="5"/>
  <c r="J436" i="5"/>
  <c r="I436" i="5"/>
  <c r="H436" i="5"/>
  <c r="J435" i="5"/>
  <c r="I435" i="5"/>
  <c r="H435" i="5"/>
  <c r="J434" i="5"/>
  <c r="I434" i="5"/>
  <c r="H434" i="5"/>
  <c r="E433" i="5"/>
  <c r="J431" i="5"/>
  <c r="I431" i="5"/>
  <c r="H431" i="5"/>
  <c r="J430" i="5"/>
  <c r="I430" i="5"/>
  <c r="H430" i="5"/>
  <c r="J429" i="5"/>
  <c r="I429" i="5"/>
  <c r="H429" i="5"/>
  <c r="J428" i="5"/>
  <c r="I428" i="5"/>
  <c r="H428" i="5"/>
  <c r="J427" i="5"/>
  <c r="I427" i="5"/>
  <c r="H427" i="5"/>
  <c r="J426" i="5"/>
  <c r="I426" i="5"/>
  <c r="H426" i="5"/>
  <c r="J425" i="5"/>
  <c r="I425" i="5"/>
  <c r="H425" i="5"/>
  <c r="J424" i="5"/>
  <c r="I424" i="5"/>
  <c r="H424" i="5"/>
  <c r="J423" i="5"/>
  <c r="I423" i="5"/>
  <c r="H423" i="5"/>
  <c r="J422" i="5"/>
  <c r="I422" i="5"/>
  <c r="H422" i="5"/>
  <c r="J421" i="5"/>
  <c r="I421" i="5"/>
  <c r="H421" i="5"/>
  <c r="J420" i="5"/>
  <c r="I420" i="5"/>
  <c r="H420" i="5"/>
  <c r="J419" i="5"/>
  <c r="I419" i="5"/>
  <c r="H419" i="5"/>
  <c r="J418" i="5"/>
  <c r="I418" i="5"/>
  <c r="H418" i="5"/>
  <c r="J417" i="5"/>
  <c r="I417" i="5"/>
  <c r="H417" i="5"/>
  <c r="J416" i="5"/>
  <c r="I416" i="5"/>
  <c r="H416" i="5"/>
  <c r="J415" i="5"/>
  <c r="I415" i="5"/>
  <c r="H415" i="5"/>
  <c r="J414" i="5"/>
  <c r="I414" i="5"/>
  <c r="H414" i="5"/>
  <c r="J413" i="5"/>
  <c r="I413" i="5"/>
  <c r="H413" i="5"/>
  <c r="J412" i="5"/>
  <c r="I412" i="5"/>
  <c r="H412" i="5"/>
  <c r="J411" i="5"/>
  <c r="I411" i="5"/>
  <c r="H411" i="5"/>
  <c r="J410" i="5"/>
  <c r="I410" i="5"/>
  <c r="H410" i="5"/>
  <c r="J409" i="5"/>
  <c r="I409" i="5"/>
  <c r="H409" i="5"/>
  <c r="J408" i="5"/>
  <c r="I408" i="5"/>
  <c r="H408" i="5"/>
  <c r="J407" i="5"/>
  <c r="I407" i="5"/>
  <c r="H407" i="5"/>
  <c r="J406" i="5"/>
  <c r="I406" i="5"/>
  <c r="H406" i="5"/>
  <c r="J405" i="5"/>
  <c r="I405" i="5"/>
  <c r="H405" i="5"/>
  <c r="J404" i="5"/>
  <c r="I404" i="5"/>
  <c r="H404" i="5"/>
  <c r="J403" i="5"/>
  <c r="I403" i="5"/>
  <c r="H403" i="5"/>
  <c r="J402" i="5"/>
  <c r="I402" i="5"/>
  <c r="H402" i="5"/>
  <c r="J401" i="5"/>
  <c r="I401" i="5"/>
  <c r="H401" i="5"/>
  <c r="J400" i="5"/>
  <c r="I400" i="5"/>
  <c r="H400" i="5"/>
  <c r="J399" i="5"/>
  <c r="I399" i="5"/>
  <c r="H399" i="5"/>
  <c r="J398" i="5"/>
  <c r="I398" i="5"/>
  <c r="H398" i="5"/>
  <c r="J397" i="5"/>
  <c r="I397" i="5"/>
  <c r="H397" i="5"/>
  <c r="J396" i="5"/>
  <c r="I396" i="5"/>
  <c r="H396" i="5"/>
  <c r="J395" i="5"/>
  <c r="I395" i="5"/>
  <c r="H395" i="5"/>
  <c r="J393" i="5"/>
  <c r="I393" i="5"/>
  <c r="H393" i="5"/>
  <c r="J392" i="5"/>
  <c r="I392" i="5"/>
  <c r="H392" i="5"/>
  <c r="J391" i="5"/>
  <c r="I391" i="5"/>
  <c r="H391" i="5"/>
  <c r="J390" i="5"/>
  <c r="I390" i="5"/>
  <c r="H390" i="5"/>
  <c r="J389" i="5"/>
  <c r="I389" i="5"/>
  <c r="H389" i="5"/>
  <c r="J388" i="5"/>
  <c r="I388" i="5"/>
  <c r="H388" i="5"/>
  <c r="J387" i="5"/>
  <c r="I387" i="5"/>
  <c r="H387" i="5"/>
  <c r="J386" i="5"/>
  <c r="I386" i="5"/>
  <c r="H386" i="5"/>
  <c r="J385" i="5"/>
  <c r="I385" i="5"/>
  <c r="H385" i="5"/>
  <c r="J384" i="5"/>
  <c r="I384" i="5"/>
  <c r="H384" i="5"/>
  <c r="J383" i="5"/>
  <c r="I383" i="5"/>
  <c r="H383" i="5"/>
  <c r="J382" i="5"/>
  <c r="I382" i="5"/>
  <c r="H382" i="5"/>
  <c r="J381" i="5"/>
  <c r="I381" i="5"/>
  <c r="H381" i="5"/>
  <c r="J380" i="5"/>
  <c r="I380" i="5"/>
  <c r="H380" i="5"/>
  <c r="J379" i="5"/>
  <c r="I379" i="5"/>
  <c r="H379" i="5"/>
  <c r="J378" i="5"/>
  <c r="I378" i="5"/>
  <c r="H378" i="5"/>
  <c r="J377" i="5"/>
  <c r="I377" i="5"/>
  <c r="H377" i="5"/>
  <c r="E376" i="5"/>
  <c r="G376" i="5"/>
  <c r="J375" i="5"/>
  <c r="I375" i="5"/>
  <c r="H375" i="5"/>
  <c r="J374" i="5"/>
  <c r="I374" i="5"/>
  <c r="H374" i="5"/>
  <c r="J373" i="5"/>
  <c r="I373" i="5"/>
  <c r="H373" i="5"/>
  <c r="J372" i="5"/>
  <c r="I372" i="5"/>
  <c r="H372" i="5"/>
  <c r="J371" i="5"/>
  <c r="I371" i="5"/>
  <c r="H371" i="5"/>
  <c r="J370" i="5"/>
  <c r="I370" i="5"/>
  <c r="H370" i="5"/>
  <c r="J369" i="5"/>
  <c r="I369" i="5"/>
  <c r="H369" i="5"/>
  <c r="J368" i="5"/>
  <c r="I368" i="5"/>
  <c r="H368" i="5"/>
  <c r="J367" i="5"/>
  <c r="I367" i="5"/>
  <c r="H367" i="5"/>
  <c r="J366" i="5"/>
  <c r="I366" i="5"/>
  <c r="H366" i="5"/>
  <c r="J365" i="5"/>
  <c r="I365" i="5"/>
  <c r="H365" i="5"/>
  <c r="J364" i="5"/>
  <c r="I364" i="5"/>
  <c r="H364" i="5"/>
  <c r="J363" i="5"/>
  <c r="I363" i="5"/>
  <c r="H363" i="5"/>
  <c r="J362" i="5"/>
  <c r="I362" i="5"/>
  <c r="H362" i="5"/>
  <c r="J361" i="5"/>
  <c r="I361" i="5"/>
  <c r="H361" i="5"/>
  <c r="J360" i="5"/>
  <c r="I360" i="5"/>
  <c r="H360" i="5"/>
  <c r="J359" i="5"/>
  <c r="I359" i="5"/>
  <c r="H359" i="5"/>
  <c r="J358" i="5"/>
  <c r="I358" i="5"/>
  <c r="H358" i="5"/>
  <c r="J357" i="5"/>
  <c r="I357" i="5"/>
  <c r="H357" i="5"/>
  <c r="J356" i="5"/>
  <c r="I356" i="5"/>
  <c r="H356" i="5"/>
  <c r="J355" i="5"/>
  <c r="I355" i="5"/>
  <c r="H355" i="5"/>
  <c r="J354" i="5"/>
  <c r="I354" i="5"/>
  <c r="H354" i="5"/>
  <c r="J353" i="5"/>
  <c r="I353" i="5"/>
  <c r="H353" i="5"/>
  <c r="J352" i="5"/>
  <c r="I352" i="5"/>
  <c r="H352" i="5"/>
  <c r="J351" i="5"/>
  <c r="I351" i="5"/>
  <c r="H351" i="5"/>
  <c r="J350" i="5"/>
  <c r="I350" i="5"/>
  <c r="H350" i="5"/>
  <c r="E349" i="5"/>
  <c r="J348" i="5"/>
  <c r="I348" i="5"/>
  <c r="H348" i="5"/>
  <c r="J347" i="5"/>
  <c r="I347" i="5"/>
  <c r="H347" i="5"/>
  <c r="J346" i="5"/>
  <c r="I346" i="5"/>
  <c r="H346" i="5"/>
  <c r="J345" i="5"/>
  <c r="I345" i="5"/>
  <c r="H345" i="5"/>
  <c r="J344" i="5"/>
  <c r="I344" i="5"/>
  <c r="H344" i="5"/>
  <c r="J343" i="5"/>
  <c r="I343" i="5"/>
  <c r="H343" i="5"/>
  <c r="J342" i="5"/>
  <c r="I342" i="5"/>
  <c r="H342" i="5"/>
  <c r="J341" i="5"/>
  <c r="I341" i="5"/>
  <c r="H341" i="5"/>
  <c r="J340" i="5"/>
  <c r="I340" i="5"/>
  <c r="H340" i="5"/>
  <c r="J339" i="5"/>
  <c r="I339" i="5"/>
  <c r="H339" i="5"/>
  <c r="J338" i="5"/>
  <c r="I338" i="5"/>
  <c r="H338" i="5"/>
  <c r="J337" i="5"/>
  <c r="I337" i="5"/>
  <c r="H337" i="5"/>
  <c r="J336" i="5"/>
  <c r="I336" i="5"/>
  <c r="H336" i="5"/>
  <c r="J335" i="5"/>
  <c r="I335" i="5"/>
  <c r="H335" i="5"/>
  <c r="J334" i="5"/>
  <c r="I334" i="5"/>
  <c r="H334" i="5"/>
  <c r="J333" i="5"/>
  <c r="I333" i="5"/>
  <c r="H333" i="5"/>
  <c r="J332" i="5"/>
  <c r="I332" i="5"/>
  <c r="H332" i="5"/>
  <c r="J331" i="5"/>
  <c r="I331" i="5"/>
  <c r="H331" i="5"/>
  <c r="J330" i="5"/>
  <c r="I330" i="5"/>
  <c r="H330" i="5"/>
  <c r="E329" i="5"/>
  <c r="J328" i="5"/>
  <c r="I328" i="5"/>
  <c r="H328" i="5"/>
  <c r="J327" i="5"/>
  <c r="I327" i="5"/>
  <c r="H327" i="5"/>
  <c r="J326" i="5"/>
  <c r="I326" i="5"/>
  <c r="H326" i="5"/>
  <c r="J325" i="5"/>
  <c r="I325" i="5"/>
  <c r="H325" i="5"/>
  <c r="J324" i="5"/>
  <c r="I324" i="5"/>
  <c r="H324" i="5"/>
  <c r="J322" i="5"/>
  <c r="I322" i="5"/>
  <c r="H322" i="5"/>
  <c r="J321" i="5"/>
  <c r="I321" i="5"/>
  <c r="H321" i="5"/>
  <c r="J320" i="5"/>
  <c r="I320" i="5"/>
  <c r="H320" i="5"/>
  <c r="J319" i="5"/>
  <c r="I319" i="5"/>
  <c r="H319" i="5"/>
  <c r="J318" i="5"/>
  <c r="I318" i="5"/>
  <c r="H318" i="5"/>
  <c r="J317" i="5"/>
  <c r="I317" i="5"/>
  <c r="H317" i="5"/>
  <c r="J316" i="5"/>
  <c r="I316" i="5"/>
  <c r="H316" i="5"/>
  <c r="J315" i="5"/>
  <c r="I315" i="5"/>
  <c r="H315" i="5"/>
  <c r="J314" i="5"/>
  <c r="I314" i="5"/>
  <c r="H314" i="5"/>
  <c r="J313" i="5"/>
  <c r="I313" i="5"/>
  <c r="H313" i="5"/>
  <c r="J312" i="5"/>
  <c r="I312" i="5"/>
  <c r="H312" i="5"/>
  <c r="J311" i="5"/>
  <c r="I311" i="5"/>
  <c r="H311" i="5"/>
  <c r="J310" i="5"/>
  <c r="I310" i="5"/>
  <c r="H310" i="5"/>
  <c r="J309" i="5"/>
  <c r="I309" i="5"/>
  <c r="H309" i="5"/>
  <c r="J308" i="5"/>
  <c r="I308" i="5"/>
  <c r="H308" i="5"/>
  <c r="J307" i="5"/>
  <c r="I307" i="5"/>
  <c r="H307" i="5"/>
  <c r="J306" i="5"/>
  <c r="I306" i="5"/>
  <c r="H306" i="5"/>
  <c r="J305" i="5"/>
  <c r="I305" i="5"/>
  <c r="H305" i="5"/>
  <c r="J304" i="5"/>
  <c r="I304" i="5"/>
  <c r="H304" i="5"/>
  <c r="J303" i="5"/>
  <c r="I303" i="5"/>
  <c r="H303" i="5"/>
  <c r="J302" i="5"/>
  <c r="I302" i="5"/>
  <c r="H302" i="5"/>
  <c r="E301" i="5"/>
  <c r="G301" i="5"/>
  <c r="J300" i="5"/>
  <c r="I300" i="5"/>
  <c r="H300" i="5"/>
  <c r="J299" i="5"/>
  <c r="I299" i="5"/>
  <c r="H299" i="5"/>
  <c r="J298" i="5"/>
  <c r="I298" i="5"/>
  <c r="H298" i="5"/>
  <c r="J297" i="5"/>
  <c r="I297" i="5"/>
  <c r="H297" i="5"/>
  <c r="J296" i="5"/>
  <c r="I296" i="5"/>
  <c r="H296" i="5"/>
  <c r="J295" i="5"/>
  <c r="I295" i="5"/>
  <c r="H295" i="5"/>
  <c r="J294" i="5"/>
  <c r="I294" i="5"/>
  <c r="H294" i="5"/>
  <c r="J293" i="5"/>
  <c r="I293" i="5"/>
  <c r="H293" i="5"/>
  <c r="J289" i="5"/>
  <c r="I289" i="5"/>
  <c r="H289" i="5"/>
  <c r="J288" i="5"/>
  <c r="I288" i="5"/>
  <c r="H288" i="5"/>
  <c r="J287" i="5"/>
  <c r="I287" i="5"/>
  <c r="H287" i="5"/>
  <c r="J286" i="5"/>
  <c r="I286" i="5"/>
  <c r="H286" i="5"/>
  <c r="J285" i="5"/>
  <c r="I285" i="5"/>
  <c r="H285" i="5"/>
  <c r="J284" i="5"/>
  <c r="I284" i="5"/>
  <c r="H284" i="5"/>
  <c r="J283" i="5"/>
  <c r="I283" i="5"/>
  <c r="H283" i="5"/>
  <c r="J282" i="5"/>
  <c r="I282" i="5"/>
  <c r="H282" i="5"/>
  <c r="J281" i="5"/>
  <c r="I281" i="5"/>
  <c r="H281" i="5"/>
  <c r="E280" i="5"/>
  <c r="G280" i="5"/>
  <c r="J279" i="5"/>
  <c r="I279" i="5"/>
  <c r="H279" i="5"/>
  <c r="J278" i="5"/>
  <c r="I278" i="5"/>
  <c r="H278" i="5"/>
  <c r="J277" i="5"/>
  <c r="I277" i="5"/>
  <c r="H277" i="5"/>
  <c r="J276" i="5"/>
  <c r="I276" i="5"/>
  <c r="H276" i="5"/>
  <c r="J275" i="5"/>
  <c r="I275" i="5"/>
  <c r="H275" i="5"/>
  <c r="J274" i="5"/>
  <c r="I274" i="5"/>
  <c r="H274" i="5"/>
  <c r="J273" i="5"/>
  <c r="I273" i="5"/>
  <c r="H273" i="5"/>
  <c r="J272" i="5"/>
  <c r="I272" i="5"/>
  <c r="H272" i="5"/>
  <c r="J271" i="5"/>
  <c r="I271" i="5"/>
  <c r="H271" i="5"/>
  <c r="J270" i="5"/>
  <c r="I270" i="5"/>
  <c r="H270" i="5"/>
  <c r="J269" i="5"/>
  <c r="I269" i="5"/>
  <c r="H269" i="5"/>
  <c r="J268" i="5"/>
  <c r="I268" i="5"/>
  <c r="H268" i="5"/>
  <c r="J267" i="5"/>
  <c r="I267" i="5"/>
  <c r="H267" i="5"/>
  <c r="J266" i="5"/>
  <c r="I266" i="5"/>
  <c r="H266" i="5"/>
  <c r="G265" i="5"/>
  <c r="F265" i="5"/>
  <c r="J264" i="5"/>
  <c r="I264" i="5"/>
  <c r="H264" i="5"/>
  <c r="J263" i="5"/>
  <c r="I263" i="5"/>
  <c r="H263" i="5"/>
  <c r="J262" i="5"/>
  <c r="I262" i="5"/>
  <c r="H262" i="5"/>
  <c r="G261" i="5"/>
  <c r="F261" i="5"/>
  <c r="J260" i="5"/>
  <c r="I260" i="5"/>
  <c r="H260" i="5"/>
  <c r="J259" i="5"/>
  <c r="I259" i="5"/>
  <c r="H259" i="5"/>
  <c r="J258" i="5"/>
  <c r="I258" i="5"/>
  <c r="H258" i="5"/>
  <c r="J257" i="5"/>
  <c r="I257" i="5"/>
  <c r="H257" i="5"/>
  <c r="J256" i="5"/>
  <c r="I256" i="5"/>
  <c r="H256" i="5"/>
  <c r="G255" i="5"/>
  <c r="F255" i="5"/>
  <c r="J254" i="5"/>
  <c r="I254" i="5"/>
  <c r="H254" i="5"/>
  <c r="J253" i="5"/>
  <c r="I253" i="5"/>
  <c r="H253" i="5"/>
  <c r="J252" i="5"/>
  <c r="I252" i="5"/>
  <c r="H252" i="5"/>
  <c r="J251" i="5"/>
  <c r="I251" i="5"/>
  <c r="H251" i="5"/>
  <c r="J250" i="5"/>
  <c r="I250" i="5"/>
  <c r="H250" i="5"/>
  <c r="G249" i="5"/>
  <c r="F249" i="5"/>
  <c r="J248" i="5"/>
  <c r="I248" i="5"/>
  <c r="H248" i="5"/>
  <c r="J247" i="5"/>
  <c r="I247" i="5"/>
  <c r="H247" i="5"/>
  <c r="J246" i="5"/>
  <c r="I246" i="5"/>
  <c r="H246" i="5"/>
  <c r="J245" i="5"/>
  <c r="I245" i="5"/>
  <c r="H245" i="5"/>
  <c r="J244" i="5"/>
  <c r="I244" i="5"/>
  <c r="H244" i="5"/>
  <c r="G243" i="5"/>
  <c r="F243" i="5"/>
  <c r="J242" i="5"/>
  <c r="I242" i="5"/>
  <c r="H242" i="5"/>
  <c r="J241" i="5"/>
  <c r="I241" i="5"/>
  <c r="H241" i="5"/>
  <c r="J240" i="5"/>
  <c r="I240" i="5"/>
  <c r="H240" i="5"/>
  <c r="J239" i="5"/>
  <c r="I239" i="5"/>
  <c r="H239" i="5"/>
  <c r="J238" i="5"/>
  <c r="I238" i="5"/>
  <c r="H238" i="5"/>
  <c r="J237" i="5"/>
  <c r="I237" i="5"/>
  <c r="H237" i="5"/>
  <c r="G236" i="5"/>
  <c r="F236" i="5"/>
  <c r="J235" i="5"/>
  <c r="I235" i="5"/>
  <c r="H235" i="5"/>
  <c r="J234" i="5"/>
  <c r="I234" i="5"/>
  <c r="H234" i="5"/>
  <c r="J233" i="5"/>
  <c r="I233" i="5"/>
  <c r="H233" i="5"/>
  <c r="J232" i="5"/>
  <c r="I232" i="5"/>
  <c r="H232" i="5"/>
  <c r="J231" i="5"/>
  <c r="I231" i="5"/>
  <c r="H231" i="5"/>
  <c r="J230" i="5"/>
  <c r="I230" i="5"/>
  <c r="H230" i="5"/>
  <c r="J229" i="5"/>
  <c r="I229" i="5"/>
  <c r="H229" i="5"/>
  <c r="J228" i="5"/>
  <c r="I228" i="5"/>
  <c r="H228" i="5"/>
  <c r="J227" i="5"/>
  <c r="I227" i="5"/>
  <c r="H227" i="5"/>
  <c r="J226" i="5"/>
  <c r="I226" i="5"/>
  <c r="H226" i="5"/>
  <c r="J225" i="5"/>
  <c r="I225" i="5"/>
  <c r="H225" i="5"/>
  <c r="J224" i="5"/>
  <c r="I224" i="5"/>
  <c r="H224" i="5"/>
  <c r="J223" i="5"/>
  <c r="I223" i="5"/>
  <c r="H223" i="5"/>
  <c r="J222" i="5"/>
  <c r="I222" i="5"/>
  <c r="H222" i="5"/>
  <c r="J221" i="5"/>
  <c r="I221" i="5"/>
  <c r="H221" i="5"/>
  <c r="G220" i="5"/>
  <c r="F220" i="5"/>
  <c r="J219" i="5"/>
  <c r="I219" i="5"/>
  <c r="H219" i="5"/>
  <c r="J218" i="5"/>
  <c r="I218" i="5"/>
  <c r="H218" i="5"/>
  <c r="J217" i="5"/>
  <c r="I217" i="5"/>
  <c r="H217" i="5"/>
  <c r="J216" i="5"/>
  <c r="I216" i="5"/>
  <c r="H216" i="5"/>
  <c r="J215" i="5"/>
  <c r="I215" i="5"/>
  <c r="H215" i="5"/>
  <c r="J214" i="5"/>
  <c r="I214" i="5"/>
  <c r="H214" i="5"/>
  <c r="J213" i="5"/>
  <c r="I213" i="5"/>
  <c r="H213" i="5"/>
  <c r="J212" i="5"/>
  <c r="I212" i="5"/>
  <c r="H212" i="5"/>
  <c r="J211" i="5"/>
  <c r="I211" i="5"/>
  <c r="H211" i="5"/>
  <c r="J210" i="5"/>
  <c r="I210" i="5"/>
  <c r="H210" i="5"/>
  <c r="G209" i="5"/>
  <c r="F209" i="5"/>
  <c r="J208" i="5"/>
  <c r="I208" i="5"/>
  <c r="H208" i="5"/>
  <c r="J207" i="5"/>
  <c r="I207" i="5"/>
  <c r="H207" i="5"/>
  <c r="J206" i="5"/>
  <c r="I206" i="5"/>
  <c r="H206" i="5"/>
  <c r="J205" i="5"/>
  <c r="I205" i="5"/>
  <c r="H205" i="5"/>
  <c r="J204" i="5"/>
  <c r="I204" i="5"/>
  <c r="H204" i="5"/>
  <c r="J203" i="5"/>
  <c r="I203" i="5"/>
  <c r="H203" i="5"/>
  <c r="J202" i="5"/>
  <c r="I202" i="5"/>
  <c r="H202" i="5"/>
  <c r="J201" i="5"/>
  <c r="I201" i="5"/>
  <c r="H201" i="5"/>
  <c r="J200" i="5"/>
  <c r="I200" i="5"/>
  <c r="H200" i="5"/>
  <c r="J199" i="5"/>
  <c r="I199" i="5"/>
  <c r="H199" i="5"/>
  <c r="J198" i="5"/>
  <c r="I198" i="5"/>
  <c r="H198" i="5"/>
  <c r="G197" i="5"/>
  <c r="F197" i="5"/>
  <c r="J196" i="5"/>
  <c r="I196" i="5"/>
  <c r="H196" i="5"/>
  <c r="J195" i="5"/>
  <c r="I195" i="5"/>
  <c r="H195" i="5"/>
  <c r="J194" i="5"/>
  <c r="I194" i="5"/>
  <c r="H194" i="5"/>
  <c r="J193" i="5"/>
  <c r="I193" i="5"/>
  <c r="H193" i="5"/>
  <c r="J192" i="5"/>
  <c r="I192" i="5"/>
  <c r="H192" i="5"/>
  <c r="J191" i="5"/>
  <c r="I191" i="5"/>
  <c r="H191" i="5"/>
  <c r="J190" i="5"/>
  <c r="I190" i="5"/>
  <c r="H190" i="5"/>
  <c r="J189" i="5"/>
  <c r="I189" i="5"/>
  <c r="H189" i="5"/>
  <c r="G188" i="5"/>
  <c r="F188" i="5"/>
  <c r="J187" i="5"/>
  <c r="I187" i="5"/>
  <c r="H187" i="5"/>
  <c r="J186" i="5"/>
  <c r="I186" i="5"/>
  <c r="H186" i="5"/>
  <c r="J185" i="5"/>
  <c r="I185" i="5"/>
  <c r="H185" i="5"/>
  <c r="J184" i="5"/>
  <c r="I184" i="5"/>
  <c r="H184" i="5"/>
  <c r="J183" i="5"/>
  <c r="I183" i="5"/>
  <c r="H183" i="5"/>
  <c r="J182" i="5"/>
  <c r="I182" i="5"/>
  <c r="H182" i="5"/>
  <c r="J181" i="5"/>
  <c r="I181" i="5"/>
  <c r="H181" i="5"/>
  <c r="J180" i="5"/>
  <c r="I180" i="5"/>
  <c r="H180" i="5"/>
  <c r="J179" i="5"/>
  <c r="I179" i="5"/>
  <c r="H179" i="5"/>
  <c r="J178" i="5"/>
  <c r="I178" i="5"/>
  <c r="H178" i="5"/>
  <c r="J177" i="5"/>
  <c r="I177" i="5"/>
  <c r="H177" i="5"/>
  <c r="J176" i="5"/>
  <c r="I176" i="5"/>
  <c r="H176" i="5"/>
  <c r="J175" i="5"/>
  <c r="I175" i="5"/>
  <c r="H175" i="5"/>
  <c r="J174" i="5"/>
  <c r="I174" i="5"/>
  <c r="H174" i="5"/>
  <c r="G173" i="5"/>
  <c r="F173" i="5"/>
  <c r="J172" i="5"/>
  <c r="I172" i="5"/>
  <c r="H172" i="5"/>
  <c r="J171" i="5"/>
  <c r="I171" i="5"/>
  <c r="H171" i="5"/>
  <c r="J170" i="5"/>
  <c r="I170" i="5"/>
  <c r="H170" i="5"/>
  <c r="J169" i="5"/>
  <c r="I169" i="5"/>
  <c r="H169" i="5"/>
  <c r="J168" i="5"/>
  <c r="I168" i="5"/>
  <c r="H168" i="5"/>
  <c r="J167" i="5"/>
  <c r="I167" i="5"/>
  <c r="H167" i="5"/>
  <c r="J166" i="5"/>
  <c r="I166" i="5"/>
  <c r="H166" i="5"/>
  <c r="J165" i="5"/>
  <c r="I165" i="5"/>
  <c r="H165" i="5"/>
  <c r="J164" i="5"/>
  <c r="I164" i="5"/>
  <c r="H164" i="5"/>
  <c r="J163" i="5"/>
  <c r="I163" i="5"/>
  <c r="H163" i="5"/>
  <c r="J162" i="5"/>
  <c r="I162" i="5"/>
  <c r="H162" i="5"/>
  <c r="J161" i="5"/>
  <c r="I161" i="5"/>
  <c r="H161" i="5"/>
  <c r="J160" i="5"/>
  <c r="I160" i="5"/>
  <c r="H160" i="5"/>
  <c r="J159" i="5"/>
  <c r="I159" i="5"/>
  <c r="H159" i="5"/>
  <c r="J158" i="5"/>
  <c r="I158" i="5"/>
  <c r="H158" i="5"/>
  <c r="G157" i="5"/>
  <c r="F157" i="5"/>
  <c r="J156" i="5"/>
  <c r="I156" i="5"/>
  <c r="H156" i="5"/>
  <c r="J155" i="5"/>
  <c r="I155" i="5"/>
  <c r="H155" i="5"/>
  <c r="J154" i="5"/>
  <c r="I154" i="5"/>
  <c r="H154" i="5"/>
  <c r="J153" i="5"/>
  <c r="I153" i="5"/>
  <c r="H153" i="5"/>
  <c r="J152" i="5"/>
  <c r="I152" i="5"/>
  <c r="H152" i="5"/>
  <c r="J151" i="5"/>
  <c r="I151" i="5"/>
  <c r="H151" i="5"/>
  <c r="J150" i="5"/>
  <c r="I150" i="5"/>
  <c r="H150" i="5"/>
  <c r="J149" i="5"/>
  <c r="I149" i="5"/>
  <c r="H149" i="5"/>
  <c r="J148" i="5"/>
  <c r="I148" i="5"/>
  <c r="H148" i="5"/>
  <c r="J147" i="5"/>
  <c r="I147" i="5"/>
  <c r="H147" i="5"/>
  <c r="J146" i="5"/>
  <c r="I146" i="5"/>
  <c r="H146" i="5"/>
  <c r="J145" i="5"/>
  <c r="I145" i="5"/>
  <c r="H145" i="5"/>
  <c r="J144" i="5"/>
  <c r="I144" i="5"/>
  <c r="H144" i="5"/>
  <c r="J143" i="5"/>
  <c r="I143" i="5"/>
  <c r="H143" i="5"/>
  <c r="J142" i="5"/>
  <c r="I142" i="5"/>
  <c r="H142" i="5"/>
  <c r="G141" i="5"/>
  <c r="F141" i="5"/>
  <c r="J140" i="5"/>
  <c r="I140" i="5"/>
  <c r="H140" i="5"/>
  <c r="J139" i="5"/>
  <c r="I139" i="5"/>
  <c r="H139" i="5"/>
  <c r="J138" i="5"/>
  <c r="I138" i="5"/>
  <c r="H138" i="5"/>
  <c r="J137" i="5"/>
  <c r="I137" i="5"/>
  <c r="H137" i="5"/>
  <c r="J136" i="5"/>
  <c r="I136" i="5"/>
  <c r="H136" i="5"/>
  <c r="J135" i="5"/>
  <c r="I135" i="5"/>
  <c r="H135" i="5"/>
  <c r="J134" i="5"/>
  <c r="I134" i="5"/>
  <c r="H134" i="5"/>
  <c r="J133" i="5"/>
  <c r="I133" i="5"/>
  <c r="H133" i="5"/>
  <c r="J132" i="5"/>
  <c r="I132" i="5"/>
  <c r="H132" i="5"/>
  <c r="J131" i="5"/>
  <c r="I131" i="5"/>
  <c r="H131" i="5"/>
  <c r="J130" i="5"/>
  <c r="I130" i="5"/>
  <c r="H130" i="5"/>
  <c r="J129" i="5"/>
  <c r="I129" i="5"/>
  <c r="H129" i="5"/>
  <c r="J128" i="5"/>
  <c r="I128" i="5"/>
  <c r="H128" i="5"/>
  <c r="G127" i="5"/>
  <c r="F127" i="5"/>
  <c r="J126" i="5"/>
  <c r="I126" i="5"/>
  <c r="H126" i="5"/>
  <c r="J125" i="5"/>
  <c r="I125" i="5"/>
  <c r="H125" i="5"/>
  <c r="J124" i="5"/>
  <c r="I124" i="5"/>
  <c r="H124" i="5"/>
  <c r="J123" i="5"/>
  <c r="I123" i="5"/>
  <c r="H123" i="5"/>
  <c r="J122" i="5"/>
  <c r="I122" i="5"/>
  <c r="H122" i="5"/>
  <c r="J121" i="5"/>
  <c r="I121" i="5"/>
  <c r="H121" i="5"/>
  <c r="J119" i="5"/>
  <c r="I119" i="5"/>
  <c r="H119" i="5"/>
  <c r="J118" i="5"/>
  <c r="I118" i="5"/>
  <c r="H118" i="5"/>
  <c r="J117" i="5"/>
  <c r="I117" i="5"/>
  <c r="H117" i="5"/>
  <c r="J116" i="5"/>
  <c r="I116" i="5"/>
  <c r="H116" i="5"/>
  <c r="J115" i="5"/>
  <c r="I115" i="5"/>
  <c r="H115" i="5"/>
  <c r="J114" i="5"/>
  <c r="I114" i="5"/>
  <c r="H114" i="5"/>
  <c r="J113" i="5"/>
  <c r="I113" i="5"/>
  <c r="H113" i="5"/>
  <c r="G112" i="5"/>
  <c r="F112" i="5"/>
  <c r="J111" i="5"/>
  <c r="I111" i="5"/>
  <c r="H111" i="5"/>
  <c r="J110" i="5"/>
  <c r="I110" i="5"/>
  <c r="H110" i="5"/>
  <c r="J109" i="5"/>
  <c r="I109" i="5"/>
  <c r="H109" i="5"/>
  <c r="J108" i="5"/>
  <c r="I108" i="5"/>
  <c r="H108" i="5"/>
  <c r="J107" i="5"/>
  <c r="I107" i="5"/>
  <c r="H107" i="5"/>
  <c r="J106" i="5"/>
  <c r="I106" i="5"/>
  <c r="H106" i="5"/>
  <c r="J105" i="5"/>
  <c r="I105" i="5"/>
  <c r="H105" i="5"/>
  <c r="J104" i="5"/>
  <c r="I104" i="5"/>
  <c r="H104" i="5"/>
  <c r="J103" i="5"/>
  <c r="I103" i="5"/>
  <c r="H103" i="5"/>
  <c r="J102" i="5"/>
  <c r="I102" i="5"/>
  <c r="H102" i="5"/>
  <c r="J101" i="5"/>
  <c r="I101" i="5"/>
  <c r="H101" i="5"/>
  <c r="J100" i="5"/>
  <c r="I100" i="5"/>
  <c r="H100" i="5"/>
  <c r="J99" i="5"/>
  <c r="I99" i="5"/>
  <c r="H99" i="5"/>
  <c r="J98" i="5"/>
  <c r="I98" i="5"/>
  <c r="H98" i="5"/>
  <c r="J97" i="5"/>
  <c r="I97" i="5"/>
  <c r="H97" i="5"/>
  <c r="G96" i="5"/>
  <c r="F96" i="5"/>
  <c r="J95" i="5"/>
  <c r="I95" i="5"/>
  <c r="H95" i="5"/>
  <c r="J94" i="5"/>
  <c r="I94" i="5"/>
  <c r="H94" i="5"/>
  <c r="J93" i="5"/>
  <c r="I93" i="5"/>
  <c r="H93" i="5"/>
  <c r="J92" i="5"/>
  <c r="I92" i="5"/>
  <c r="H92" i="5"/>
  <c r="J91" i="5"/>
  <c r="I91" i="5"/>
  <c r="H91" i="5"/>
  <c r="J90" i="5"/>
  <c r="I90" i="5"/>
  <c r="H90" i="5"/>
  <c r="J89" i="5"/>
  <c r="I89" i="5"/>
  <c r="H89" i="5"/>
  <c r="J88" i="5"/>
  <c r="I88" i="5"/>
  <c r="H88" i="5"/>
  <c r="J87" i="5"/>
  <c r="I87" i="5"/>
  <c r="H87" i="5"/>
  <c r="J86" i="5"/>
  <c r="I86" i="5"/>
  <c r="H86" i="5"/>
  <c r="J85" i="5"/>
  <c r="I85" i="5"/>
  <c r="H85" i="5"/>
  <c r="J84" i="5"/>
  <c r="I84" i="5"/>
  <c r="H84" i="5"/>
  <c r="J83" i="5"/>
  <c r="I83" i="5"/>
  <c r="H83" i="5"/>
  <c r="G82" i="5"/>
  <c r="F82" i="5"/>
  <c r="J81" i="5"/>
  <c r="I81" i="5"/>
  <c r="H81" i="5"/>
  <c r="J80" i="5"/>
  <c r="I80" i="5"/>
  <c r="H80" i="5"/>
  <c r="J79" i="5"/>
  <c r="I79" i="5"/>
  <c r="H79" i="5"/>
  <c r="J78" i="5"/>
  <c r="I78" i="5"/>
  <c r="H78" i="5"/>
  <c r="J77" i="5"/>
  <c r="I77" i="5"/>
  <c r="H77" i="5"/>
  <c r="J76" i="5"/>
  <c r="I76" i="5"/>
  <c r="H76" i="5"/>
  <c r="J75" i="5"/>
  <c r="I75" i="5"/>
  <c r="H75" i="5"/>
  <c r="J74" i="5"/>
  <c r="I74" i="5"/>
  <c r="H74" i="5"/>
  <c r="J73" i="5"/>
  <c r="I73" i="5"/>
  <c r="H73" i="5"/>
  <c r="J72" i="5"/>
  <c r="I72" i="5"/>
  <c r="H72" i="5"/>
  <c r="J71" i="5"/>
  <c r="I71" i="5"/>
  <c r="H71" i="5"/>
  <c r="J70" i="5"/>
  <c r="I70" i="5"/>
  <c r="H70" i="5"/>
  <c r="J69" i="5"/>
  <c r="I69" i="5"/>
  <c r="H69" i="5"/>
  <c r="G68" i="5"/>
  <c r="F68" i="5"/>
  <c r="J67" i="5"/>
  <c r="I67" i="5"/>
  <c r="H67" i="5"/>
  <c r="J66" i="5"/>
  <c r="I66" i="5"/>
  <c r="H66" i="5"/>
  <c r="J65" i="5"/>
  <c r="I65" i="5"/>
  <c r="H65" i="5"/>
  <c r="J64" i="5"/>
  <c r="I64" i="5"/>
  <c r="H64" i="5"/>
  <c r="J63" i="5"/>
  <c r="I63" i="5"/>
  <c r="H63" i="5"/>
  <c r="J62" i="5"/>
  <c r="I62" i="5"/>
  <c r="H62" i="5"/>
  <c r="J61" i="5"/>
  <c r="I61" i="5"/>
  <c r="H61" i="5"/>
  <c r="J60" i="5"/>
  <c r="I60" i="5"/>
  <c r="H60" i="5"/>
  <c r="J59" i="5"/>
  <c r="I59" i="5"/>
  <c r="H59" i="5"/>
  <c r="J58" i="5"/>
  <c r="I58" i="5"/>
  <c r="H58" i="5"/>
  <c r="J57" i="5"/>
  <c r="I57" i="5"/>
  <c r="H57" i="5"/>
  <c r="J56" i="5"/>
  <c r="I56" i="5"/>
  <c r="H56" i="5"/>
  <c r="J55" i="5"/>
  <c r="I55" i="5"/>
  <c r="H55" i="5"/>
  <c r="G54" i="5"/>
  <c r="F54" i="5"/>
  <c r="J53" i="5"/>
  <c r="I53" i="5"/>
  <c r="H53" i="5"/>
  <c r="J52" i="5"/>
  <c r="I52" i="5"/>
  <c r="H52" i="5"/>
  <c r="J51" i="5"/>
  <c r="I51" i="5"/>
  <c r="H51" i="5"/>
  <c r="J50" i="5"/>
  <c r="I50" i="5"/>
  <c r="H50" i="5"/>
  <c r="J49" i="5"/>
  <c r="I49" i="5"/>
  <c r="H49" i="5"/>
  <c r="J48" i="5"/>
  <c r="I48" i="5"/>
  <c r="H48" i="5"/>
  <c r="J47" i="5"/>
  <c r="I47" i="5"/>
  <c r="H47" i="5"/>
  <c r="J46" i="5"/>
  <c r="I46" i="5"/>
  <c r="H46" i="5"/>
  <c r="J45" i="5"/>
  <c r="I45" i="5"/>
  <c r="H45" i="5"/>
  <c r="J44" i="5"/>
  <c r="I44" i="5"/>
  <c r="H44" i="5"/>
  <c r="J43" i="5"/>
  <c r="I43" i="5"/>
  <c r="H43" i="5"/>
  <c r="J42" i="5"/>
  <c r="I42" i="5"/>
  <c r="H42" i="5"/>
  <c r="J41" i="5"/>
  <c r="I41" i="5"/>
  <c r="H41" i="5"/>
  <c r="G40" i="5"/>
  <c r="F40" i="5"/>
  <c r="E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3" i="5"/>
  <c r="I33" i="5"/>
  <c r="H33" i="5"/>
  <c r="J32" i="5"/>
  <c r="I32" i="5"/>
  <c r="H32" i="5"/>
  <c r="J31" i="5"/>
  <c r="I31" i="5"/>
  <c r="H31" i="5"/>
  <c r="J30" i="5"/>
  <c r="I30" i="5"/>
  <c r="H30" i="5"/>
  <c r="J29" i="5"/>
  <c r="I29" i="5"/>
  <c r="H29" i="5"/>
  <c r="J28" i="5"/>
  <c r="I28" i="5"/>
  <c r="H28" i="5"/>
  <c r="J27" i="5"/>
  <c r="I27" i="5"/>
  <c r="H27" i="5"/>
  <c r="J25" i="5"/>
  <c r="I25" i="5"/>
  <c r="H25" i="5"/>
  <c r="J24" i="5"/>
  <c r="I24" i="5"/>
  <c r="H24" i="5"/>
  <c r="J23" i="5"/>
  <c r="I23" i="5"/>
  <c r="H23" i="5"/>
  <c r="J22" i="5"/>
  <c r="I22" i="5"/>
  <c r="H22" i="5"/>
  <c r="J20" i="5"/>
  <c r="I20" i="5"/>
  <c r="H20" i="5"/>
  <c r="J19" i="5"/>
  <c r="I19" i="5"/>
  <c r="H19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1" i="5"/>
  <c r="I11" i="5"/>
  <c r="H11" i="5"/>
  <c r="E10" i="5"/>
  <c r="F10" i="5"/>
  <c r="K302" i="5"/>
  <c r="K306" i="5"/>
  <c r="K623" i="5"/>
  <c r="K606" i="5"/>
  <c r="K587" i="5"/>
  <c r="K591" i="5"/>
  <c r="K595" i="5"/>
  <c r="K548" i="5"/>
  <c r="K222" i="5"/>
  <c r="K226" i="5"/>
  <c r="K311" i="5"/>
  <c r="K315" i="5"/>
  <c r="K319" i="5"/>
  <c r="K395" i="5"/>
  <c r="K399" i="5"/>
  <c r="K403" i="5"/>
  <c r="K407" i="5"/>
  <c r="K411" i="5"/>
  <c r="K415" i="5"/>
  <c r="K419" i="5"/>
  <c r="K423" i="5"/>
  <c r="K427" i="5"/>
  <c r="K431" i="5"/>
  <c r="K493" i="5"/>
  <c r="K497" i="5"/>
  <c r="K501" i="5"/>
  <c r="K529" i="5"/>
  <c r="I539" i="5"/>
  <c r="K30" i="5"/>
  <c r="K34" i="5"/>
  <c r="K38" i="5"/>
  <c r="K43" i="5"/>
  <c r="K47" i="5"/>
  <c r="K51" i="5"/>
  <c r="H54" i="5"/>
  <c r="K58" i="5"/>
  <c r="K62" i="5"/>
  <c r="K66" i="5"/>
  <c r="K92" i="5"/>
  <c r="K100" i="5"/>
  <c r="K104" i="5"/>
  <c r="K108" i="5"/>
  <c r="K145" i="5"/>
  <c r="K149" i="5"/>
  <c r="K153" i="5"/>
  <c r="K161" i="5"/>
  <c r="K165" i="5"/>
  <c r="K169" i="5"/>
  <c r="K190" i="5"/>
  <c r="K194" i="5"/>
  <c r="K245" i="5"/>
  <c r="K253" i="5"/>
  <c r="H255" i="5"/>
  <c r="K259" i="5"/>
  <c r="K262" i="5"/>
  <c r="K446" i="5"/>
  <c r="K456" i="5"/>
  <c r="K461" i="5"/>
  <c r="K465" i="5"/>
  <c r="K469" i="5"/>
  <c r="K494" i="5"/>
  <c r="K498" i="5"/>
  <c r="K502" i="5"/>
  <c r="K565" i="5"/>
  <c r="K572" i="5"/>
  <c r="K580" i="5"/>
  <c r="K586" i="5"/>
  <c r="K558" i="5"/>
  <c r="K554" i="5"/>
  <c r="K23" i="5"/>
  <c r="K28" i="5"/>
  <c r="K32" i="5"/>
  <c r="K36" i="5"/>
  <c r="K41" i="5"/>
  <c r="K45" i="5"/>
  <c r="K49" i="5"/>
  <c r="K53" i="5"/>
  <c r="K86" i="5"/>
  <c r="K90" i="5"/>
  <c r="K94" i="5"/>
  <c r="K192" i="5"/>
  <c r="K196" i="5"/>
  <c r="K264" i="5"/>
  <c r="K29" i="5"/>
  <c r="K33" i="5"/>
  <c r="K189" i="5"/>
  <c r="K193" i="5"/>
  <c r="K230" i="5"/>
  <c r="K234" i="5"/>
  <c r="F301" i="5"/>
  <c r="H301" i="5"/>
  <c r="K332" i="5"/>
  <c r="K336" i="5"/>
  <c r="K340" i="5"/>
  <c r="K344" i="5"/>
  <c r="K348" i="5"/>
  <c r="K354" i="5"/>
  <c r="K358" i="5"/>
  <c r="K362" i="5"/>
  <c r="K366" i="5"/>
  <c r="K370" i="5"/>
  <c r="K374" i="5"/>
  <c r="K510" i="5"/>
  <c r="I632" i="5"/>
  <c r="K632" i="5"/>
  <c r="H112" i="5"/>
  <c r="K143" i="5"/>
  <c r="K147" i="5"/>
  <c r="K151" i="5"/>
  <c r="K155" i="5"/>
  <c r="K505" i="5"/>
  <c r="K535" i="5"/>
  <c r="K263" i="5"/>
  <c r="K543" i="5"/>
  <c r="K27" i="5"/>
  <c r="K31" i="5"/>
  <c r="K35" i="5"/>
  <c r="K176" i="5"/>
  <c r="K180" i="5"/>
  <c r="K184" i="5"/>
  <c r="K191" i="5"/>
  <c r="K195" i="5"/>
  <c r="H220" i="5"/>
  <c r="I471" i="5"/>
  <c r="J491" i="5"/>
  <c r="K495" i="5"/>
  <c r="K499" i="5"/>
  <c r="K503" i="5"/>
  <c r="K527" i="5"/>
  <c r="K533" i="5"/>
  <c r="K537" i="5"/>
  <c r="K567" i="5"/>
  <c r="K576" i="5"/>
  <c r="K583" i="5"/>
  <c r="K616" i="5"/>
  <c r="K621" i="5"/>
  <c r="K600" i="5"/>
  <c r="K608" i="5"/>
  <c r="K612" i="5"/>
  <c r="K589" i="5"/>
  <c r="K593" i="5"/>
  <c r="K597" i="5"/>
  <c r="K553" i="5"/>
  <c r="K555" i="5"/>
  <c r="K561" i="5"/>
  <c r="K238" i="5"/>
  <c r="K242" i="5"/>
  <c r="I512" i="5"/>
  <c r="K14" i="5"/>
  <c r="K72" i="5"/>
  <c r="K76" i="5"/>
  <c r="K80" i="5"/>
  <c r="K98" i="5"/>
  <c r="K102" i="5"/>
  <c r="K106" i="5"/>
  <c r="K110" i="5"/>
  <c r="K159" i="5"/>
  <c r="K163" i="5"/>
  <c r="K167" i="5"/>
  <c r="H173" i="5"/>
  <c r="K199" i="5"/>
  <c r="K203" i="5"/>
  <c r="K207" i="5"/>
  <c r="K211" i="5"/>
  <c r="K215" i="5"/>
  <c r="K219" i="5"/>
  <c r="K257" i="5"/>
  <c r="K266" i="5"/>
  <c r="K270" i="5"/>
  <c r="K274" i="5"/>
  <c r="K278" i="5"/>
  <c r="K284" i="5"/>
  <c r="K288" i="5"/>
  <c r="K295" i="5"/>
  <c r="K299" i="5"/>
  <c r="K334" i="5"/>
  <c r="K338" i="5"/>
  <c r="K342" i="5"/>
  <c r="K346" i="5"/>
  <c r="I349" i="5"/>
  <c r="I329" i="5"/>
  <c r="K352" i="5"/>
  <c r="K356" i="5"/>
  <c r="K360" i="5"/>
  <c r="K364" i="5"/>
  <c r="K368" i="5"/>
  <c r="K372" i="5"/>
  <c r="K437" i="5"/>
  <c r="K444" i="5"/>
  <c r="K448" i="5"/>
  <c r="K454" i="5"/>
  <c r="K496" i="5"/>
  <c r="K500" i="5"/>
  <c r="K504" i="5"/>
  <c r="K11" i="5"/>
  <c r="K22" i="5"/>
  <c r="K37" i="5"/>
  <c r="H197" i="5"/>
  <c r="F433" i="5"/>
  <c r="G433" i="5"/>
  <c r="K350" i="5"/>
  <c r="J349" i="5"/>
  <c r="K15" i="5"/>
  <c r="H243" i="5"/>
  <c r="K330" i="5"/>
  <c r="I376" i="5"/>
  <c r="G487" i="5"/>
  <c r="F487" i="5"/>
  <c r="I492" i="5"/>
  <c r="I491" i="5"/>
  <c r="K42" i="5"/>
  <c r="K46" i="5"/>
  <c r="K50" i="5"/>
  <c r="K113" i="5"/>
  <c r="K117" i="5"/>
  <c r="K122" i="5"/>
  <c r="K126" i="5"/>
  <c r="K130" i="5"/>
  <c r="K134" i="5"/>
  <c r="K138" i="5"/>
  <c r="H141" i="5"/>
  <c r="K175" i="5"/>
  <c r="K179" i="5"/>
  <c r="K183" i="5"/>
  <c r="K187" i="5"/>
  <c r="K198" i="5"/>
  <c r="K202" i="5"/>
  <c r="K206" i="5"/>
  <c r="H209" i="5"/>
  <c r="K221" i="5"/>
  <c r="K225" i="5"/>
  <c r="K229" i="5"/>
  <c r="K233" i="5"/>
  <c r="K244" i="5"/>
  <c r="K248" i="5"/>
  <c r="K281" i="5"/>
  <c r="K285" i="5"/>
  <c r="K289" i="5"/>
  <c r="K296" i="5"/>
  <c r="K300" i="5"/>
  <c r="K312" i="5"/>
  <c r="K316" i="5"/>
  <c r="K320" i="5"/>
  <c r="K333" i="5"/>
  <c r="K337" i="5"/>
  <c r="K341" i="5"/>
  <c r="K345" i="5"/>
  <c r="K353" i="5"/>
  <c r="K357" i="5"/>
  <c r="K361" i="5"/>
  <c r="K365" i="5"/>
  <c r="K369" i="5"/>
  <c r="K373" i="5"/>
  <c r="K396" i="5"/>
  <c r="K400" i="5"/>
  <c r="K404" i="5"/>
  <c r="K408" i="5"/>
  <c r="K412" i="5"/>
  <c r="K416" i="5"/>
  <c r="K420" i="5"/>
  <c r="K424" i="5"/>
  <c r="K428" i="5"/>
  <c r="K436" i="5"/>
  <c r="K440" i="5"/>
  <c r="K475" i="5"/>
  <c r="K479" i="5"/>
  <c r="K483" i="5"/>
  <c r="I507" i="5"/>
  <c r="K509" i="5"/>
  <c r="K532" i="5"/>
  <c r="K536" i="5"/>
  <c r="K544" i="5"/>
  <c r="K620" i="5"/>
  <c r="K626" i="5"/>
  <c r="K607" i="5"/>
  <c r="K611" i="5"/>
  <c r="K588" i="5"/>
  <c r="K592" i="5"/>
  <c r="K596" i="5"/>
  <c r="K550" i="5"/>
  <c r="K552" i="5"/>
  <c r="K559" i="5"/>
  <c r="K560" i="5"/>
  <c r="K44" i="5"/>
  <c r="K48" i="5"/>
  <c r="K52" i="5"/>
  <c r="K55" i="5"/>
  <c r="K59" i="5"/>
  <c r="K63" i="5"/>
  <c r="K67" i="5"/>
  <c r="K71" i="5"/>
  <c r="K75" i="5"/>
  <c r="K79" i="5"/>
  <c r="H82" i="5"/>
  <c r="K85" i="5"/>
  <c r="K89" i="5"/>
  <c r="K93" i="5"/>
  <c r="K115" i="5"/>
  <c r="K119" i="5"/>
  <c r="K124" i="5"/>
  <c r="H127" i="5"/>
  <c r="K128" i="5"/>
  <c r="K132" i="5"/>
  <c r="K136" i="5"/>
  <c r="K140" i="5"/>
  <c r="K212" i="5"/>
  <c r="K216" i="5"/>
  <c r="K239" i="5"/>
  <c r="K250" i="5"/>
  <c r="K254" i="5"/>
  <c r="K256" i="5"/>
  <c r="K260" i="5"/>
  <c r="H265" i="5"/>
  <c r="K269" i="5"/>
  <c r="K273" i="5"/>
  <c r="K277" i="5"/>
  <c r="K324" i="5"/>
  <c r="K328" i="5"/>
  <c r="K331" i="5"/>
  <c r="K335" i="5"/>
  <c r="K339" i="5"/>
  <c r="K343" i="5"/>
  <c r="K347" i="5"/>
  <c r="K351" i="5"/>
  <c r="K355" i="5"/>
  <c r="K359" i="5"/>
  <c r="K363" i="5"/>
  <c r="K367" i="5"/>
  <c r="K371" i="5"/>
  <c r="K375" i="5"/>
  <c r="K434" i="5"/>
  <c r="K438" i="5"/>
  <c r="K445" i="5"/>
  <c r="K455" i="5"/>
  <c r="J487" i="5"/>
  <c r="E491" i="5"/>
  <c r="E486" i="5"/>
  <c r="K513" i="5"/>
  <c r="K517" i="5"/>
  <c r="K528" i="5"/>
  <c r="K534" i="5"/>
  <c r="K538" i="5"/>
  <c r="G10" i="5"/>
  <c r="H10" i="5"/>
  <c r="K13" i="5"/>
  <c r="K17" i="5"/>
  <c r="K74" i="5"/>
  <c r="G539" i="5"/>
  <c r="F539" i="5"/>
  <c r="K16" i="5"/>
  <c r="K25" i="5"/>
  <c r="H40" i="5"/>
  <c r="K57" i="5"/>
  <c r="K61" i="5"/>
  <c r="K65" i="5"/>
  <c r="H68" i="5"/>
  <c r="K69" i="5"/>
  <c r="K73" i="5"/>
  <c r="K77" i="5"/>
  <c r="K81" i="5"/>
  <c r="K84" i="5"/>
  <c r="K88" i="5"/>
  <c r="G441" i="5"/>
  <c r="F441" i="5"/>
  <c r="J530" i="5"/>
  <c r="F530" i="5"/>
  <c r="H530" i="5"/>
  <c r="K70" i="5"/>
  <c r="K78" i="5"/>
  <c r="K97" i="5"/>
  <c r="K19" i="5"/>
  <c r="K24" i="5"/>
  <c r="K56" i="5"/>
  <c r="K60" i="5"/>
  <c r="K64" i="5"/>
  <c r="K83" i="5"/>
  <c r="K87" i="5"/>
  <c r="K488" i="5"/>
  <c r="I487" i="5"/>
  <c r="J525" i="5"/>
  <c r="E524" i="5"/>
  <c r="G524" i="5"/>
  <c r="F525" i="5"/>
  <c r="H525" i="5"/>
  <c r="K91" i="5"/>
  <c r="K95" i="5"/>
  <c r="K99" i="5"/>
  <c r="K103" i="5"/>
  <c r="K107" i="5"/>
  <c r="K111" i="5"/>
  <c r="K114" i="5"/>
  <c r="K118" i="5"/>
  <c r="K123" i="5"/>
  <c r="K131" i="5"/>
  <c r="K135" i="5"/>
  <c r="K139" i="5"/>
  <c r="K142" i="5"/>
  <c r="K146" i="5"/>
  <c r="K150" i="5"/>
  <c r="K154" i="5"/>
  <c r="K158" i="5"/>
  <c r="K162" i="5"/>
  <c r="K166" i="5"/>
  <c r="K170" i="5"/>
  <c r="K177" i="5"/>
  <c r="K181" i="5"/>
  <c r="K185" i="5"/>
  <c r="H188" i="5"/>
  <c r="K200" i="5"/>
  <c r="K204" i="5"/>
  <c r="K208" i="5"/>
  <c r="K223" i="5"/>
  <c r="K227" i="5"/>
  <c r="K231" i="5"/>
  <c r="K235" i="5"/>
  <c r="K246" i="5"/>
  <c r="G471" i="5"/>
  <c r="F471" i="5"/>
  <c r="E470" i="5"/>
  <c r="K531" i="5"/>
  <c r="I530" i="5"/>
  <c r="K566" i="5"/>
  <c r="K575" i="5"/>
  <c r="K581" i="5"/>
  <c r="K101" i="5"/>
  <c r="K105" i="5"/>
  <c r="K109" i="5"/>
  <c r="K116" i="5"/>
  <c r="K121" i="5"/>
  <c r="K125" i="5"/>
  <c r="K129" i="5"/>
  <c r="K133" i="5"/>
  <c r="K137" i="5"/>
  <c r="K144" i="5"/>
  <c r="K148" i="5"/>
  <c r="K152" i="5"/>
  <c r="K156" i="5"/>
  <c r="K160" i="5"/>
  <c r="K164" i="5"/>
  <c r="K168" i="5"/>
  <c r="K267" i="5"/>
  <c r="K271" i="5"/>
  <c r="K275" i="5"/>
  <c r="K279" i="5"/>
  <c r="J280" i="5"/>
  <c r="J265" i="5"/>
  <c r="J261" i="5"/>
  <c r="J255" i="5"/>
  <c r="J249" i="5"/>
  <c r="J243" i="5"/>
  <c r="J236" i="5"/>
  <c r="J220" i="5"/>
  <c r="J209" i="5"/>
  <c r="J197" i="5"/>
  <c r="J188" i="5"/>
  <c r="J173" i="5"/>
  <c r="J157" i="5"/>
  <c r="J141" i="5"/>
  <c r="J127" i="5"/>
  <c r="J112" i="5"/>
  <c r="J96" i="5"/>
  <c r="J82" i="5"/>
  <c r="J68" i="5"/>
  <c r="J54" i="5"/>
  <c r="J40" i="5"/>
  <c r="K305" i="5"/>
  <c r="K327" i="5"/>
  <c r="G329" i="5"/>
  <c r="F329" i="5"/>
  <c r="J376" i="5"/>
  <c r="K380" i="5"/>
  <c r="K384" i="5"/>
  <c r="K388" i="5"/>
  <c r="K392" i="5"/>
  <c r="K397" i="5"/>
  <c r="K401" i="5"/>
  <c r="K405" i="5"/>
  <c r="K409" i="5"/>
  <c r="K413" i="5"/>
  <c r="K417" i="5"/>
  <c r="K421" i="5"/>
  <c r="K425" i="5"/>
  <c r="K429" i="5"/>
  <c r="J433" i="5"/>
  <c r="K451" i="5"/>
  <c r="K450" i="5"/>
  <c r="K449" i="5"/>
  <c r="K474" i="5"/>
  <c r="K478" i="5"/>
  <c r="K482" i="5"/>
  <c r="K508" i="5"/>
  <c r="K526" i="5"/>
  <c r="I525" i="5"/>
  <c r="K542" i="5"/>
  <c r="K569" i="5"/>
  <c r="K578" i="5"/>
  <c r="K585" i="5"/>
  <c r="K172" i="5"/>
  <c r="K210" i="5"/>
  <c r="K214" i="5"/>
  <c r="K218" i="5"/>
  <c r="K237" i="5"/>
  <c r="K241" i="5"/>
  <c r="K252" i="5"/>
  <c r="K304" i="5"/>
  <c r="K308" i="5"/>
  <c r="K326" i="5"/>
  <c r="K473" i="5"/>
  <c r="K477" i="5"/>
  <c r="K481" i="5"/>
  <c r="K485" i="5"/>
  <c r="K511" i="5"/>
  <c r="K521" i="5"/>
  <c r="K541" i="5"/>
  <c r="K545" i="5"/>
  <c r="K618" i="5"/>
  <c r="K563" i="5"/>
  <c r="K171" i="5"/>
  <c r="K174" i="5"/>
  <c r="K178" i="5"/>
  <c r="K182" i="5"/>
  <c r="K186" i="5"/>
  <c r="K201" i="5"/>
  <c r="K205" i="5"/>
  <c r="K213" i="5"/>
  <c r="K217" i="5"/>
  <c r="K224" i="5"/>
  <c r="K228" i="5"/>
  <c r="K232" i="5"/>
  <c r="K240" i="5"/>
  <c r="K247" i="5"/>
  <c r="K251" i="5"/>
  <c r="K258" i="5"/>
  <c r="H261" i="5"/>
  <c r="K268" i="5"/>
  <c r="K272" i="5"/>
  <c r="K276" i="5"/>
  <c r="F280" i="5"/>
  <c r="H280" i="5"/>
  <c r="K283" i="5"/>
  <c r="K287" i="5"/>
  <c r="K294" i="5"/>
  <c r="K298" i="5"/>
  <c r="K303" i="5"/>
  <c r="K307" i="5"/>
  <c r="K325" i="5"/>
  <c r="F376" i="5"/>
  <c r="H376" i="5"/>
  <c r="K398" i="5"/>
  <c r="K402" i="5"/>
  <c r="K406" i="5"/>
  <c r="K410" i="5"/>
  <c r="K414" i="5"/>
  <c r="K418" i="5"/>
  <c r="K422" i="5"/>
  <c r="K426" i="5"/>
  <c r="K430" i="5"/>
  <c r="K435" i="5"/>
  <c r="K439" i="5"/>
  <c r="K442" i="5"/>
  <c r="K447" i="5"/>
  <c r="K453" i="5"/>
  <c r="K458" i="5"/>
  <c r="K462" i="5"/>
  <c r="K466" i="5"/>
  <c r="K472" i="5"/>
  <c r="K476" i="5"/>
  <c r="K480" i="5"/>
  <c r="K484" i="5"/>
  <c r="F492" i="5"/>
  <c r="H492" i="5"/>
  <c r="K617" i="5"/>
  <c r="K602" i="5"/>
  <c r="K609" i="5"/>
  <c r="K613" i="5"/>
  <c r="K590" i="5"/>
  <c r="K594" i="5"/>
  <c r="K598" i="5"/>
  <c r="K557" i="5"/>
  <c r="K562" i="5"/>
  <c r="K556" i="5"/>
  <c r="K551" i="5"/>
  <c r="F349" i="5"/>
  <c r="G349" i="5"/>
  <c r="J614" i="5"/>
  <c r="I614" i="5"/>
  <c r="I280" i="5"/>
  <c r="E323" i="5"/>
  <c r="G39" i="5"/>
  <c r="F39" i="5"/>
  <c r="H249" i="5"/>
  <c r="K20" i="5"/>
  <c r="H96" i="5"/>
  <c r="H157" i="5"/>
  <c r="H236" i="5"/>
  <c r="K282" i="5"/>
  <c r="K286" i="5"/>
  <c r="K293" i="5"/>
  <c r="K297" i="5"/>
  <c r="F507" i="5"/>
  <c r="H507" i="5"/>
  <c r="E506" i="5"/>
  <c r="J507" i="5"/>
  <c r="K540" i="5"/>
  <c r="J539" i="5"/>
  <c r="K310" i="5"/>
  <c r="K314" i="5"/>
  <c r="K318" i="5"/>
  <c r="K322" i="5"/>
  <c r="K378" i="5"/>
  <c r="I433" i="5"/>
  <c r="J471" i="5"/>
  <c r="K514" i="5"/>
  <c r="K518" i="5"/>
  <c r="K522" i="5"/>
  <c r="K309" i="5"/>
  <c r="K313" i="5"/>
  <c r="K317" i="5"/>
  <c r="K321" i="5"/>
  <c r="K377" i="5"/>
  <c r="K381" i="5"/>
  <c r="K385" i="5"/>
  <c r="K389" i="5"/>
  <c r="K393" i="5"/>
  <c r="K489" i="5"/>
  <c r="F512" i="5"/>
  <c r="H512" i="5"/>
  <c r="J512" i="5"/>
  <c r="K379" i="5"/>
  <c r="K383" i="5"/>
  <c r="K387" i="5"/>
  <c r="K391" i="5"/>
  <c r="K460" i="5"/>
  <c r="K464" i="5"/>
  <c r="K468" i="5"/>
  <c r="K516" i="5"/>
  <c r="K520" i="5"/>
  <c r="K634" i="5"/>
  <c r="K382" i="5"/>
  <c r="K386" i="5"/>
  <c r="K390" i="5"/>
  <c r="K459" i="5"/>
  <c r="K463" i="5"/>
  <c r="K467" i="5"/>
  <c r="K490" i="5"/>
  <c r="K515" i="5"/>
  <c r="K519" i="5"/>
  <c r="K523" i="5"/>
  <c r="K633" i="5"/>
  <c r="K539" i="5"/>
  <c r="H433" i="5"/>
  <c r="K491" i="5"/>
  <c r="F491" i="5"/>
  <c r="K433" i="5"/>
  <c r="F524" i="5"/>
  <c r="H524" i="5"/>
  <c r="K26" i="5"/>
  <c r="K21" i="5"/>
  <c r="K512" i="5"/>
  <c r="K487" i="5"/>
  <c r="K18" i="5"/>
  <c r="K443" i="5"/>
  <c r="K452" i="5"/>
  <c r="H487" i="5"/>
  <c r="K349" i="5"/>
  <c r="J329" i="5"/>
  <c r="J323" i="5"/>
  <c r="J301" i="5"/>
  <c r="H329" i="5"/>
  <c r="K492" i="5"/>
  <c r="G491" i="5"/>
  <c r="H349" i="5"/>
  <c r="H539" i="5"/>
  <c r="K12" i="5"/>
  <c r="H471" i="5"/>
  <c r="J524" i="5"/>
  <c r="J506" i="5"/>
  <c r="H441" i="5"/>
  <c r="K376" i="5"/>
  <c r="K530" i="5"/>
  <c r="I323" i="5"/>
  <c r="I301" i="5"/>
  <c r="K457" i="5"/>
  <c r="K525" i="5"/>
  <c r="I524" i="5"/>
  <c r="I506" i="5"/>
  <c r="I486" i="5"/>
  <c r="I470" i="5"/>
  <c r="I441" i="5"/>
  <c r="F470" i="5"/>
  <c r="G470" i="5"/>
  <c r="K471" i="5"/>
  <c r="K507" i="5"/>
  <c r="G323" i="5"/>
  <c r="F323" i="5"/>
  <c r="G506" i="5"/>
  <c r="F506" i="5"/>
  <c r="F486" i="5"/>
  <c r="G486" i="5"/>
  <c r="K280" i="5"/>
  <c r="I265" i="5"/>
  <c r="H39" i="5"/>
  <c r="K614" i="5"/>
  <c r="K635" i="5"/>
  <c r="K329" i="5"/>
  <c r="H491" i="5"/>
  <c r="K301" i="5"/>
  <c r="H470" i="5"/>
  <c r="K323" i="5"/>
  <c r="H323" i="5"/>
  <c r="K524" i="5"/>
  <c r="H486" i="5"/>
  <c r="K506" i="5"/>
  <c r="J486" i="5"/>
  <c r="K265" i="5"/>
  <c r="I261" i="5"/>
  <c r="H506" i="5"/>
  <c r="J39" i="5"/>
  <c r="J10" i="5"/>
  <c r="K486" i="5"/>
  <c r="J470" i="5"/>
  <c r="I255" i="5"/>
  <c r="K261" i="5"/>
  <c r="K255" i="5"/>
  <c r="I249" i="5"/>
  <c r="J441" i="5"/>
  <c r="K441" i="5"/>
  <c r="K470" i="5"/>
  <c r="K432" i="5"/>
  <c r="K394" i="5"/>
  <c r="K249" i="5"/>
  <c r="I243" i="5"/>
  <c r="K243" i="5"/>
  <c r="I236" i="5"/>
  <c r="I220" i="5"/>
  <c r="K236" i="5"/>
  <c r="K220" i="5"/>
  <c r="I209" i="5"/>
  <c r="K209" i="5"/>
  <c r="I197" i="5"/>
  <c r="K197" i="5"/>
  <c r="I188" i="5"/>
  <c r="I173" i="5"/>
  <c r="K188" i="5"/>
  <c r="K173" i="5"/>
  <c r="I157" i="5"/>
  <c r="K157" i="5"/>
  <c r="I141" i="5"/>
  <c r="K141" i="5"/>
  <c r="I127" i="5"/>
  <c r="I112" i="5"/>
  <c r="K127" i="5"/>
  <c r="K112" i="5"/>
  <c r="I96" i="5"/>
  <c r="I82" i="5"/>
  <c r="K96" i="5"/>
  <c r="K82" i="5"/>
  <c r="I68" i="5"/>
  <c r="K68" i="5"/>
  <c r="I54" i="5"/>
  <c r="K54" i="5"/>
  <c r="I40" i="5"/>
  <c r="K40" i="5"/>
  <c r="I39" i="5"/>
  <c r="K39" i="5"/>
  <c r="I10" i="5"/>
  <c r="K10" i="5"/>
  <c r="K9" i="5"/>
  <c r="K546" i="5"/>
  <c r="K8" i="5"/>
  <c r="J616" i="4"/>
  <c r="I616" i="4"/>
  <c r="K616" i="4"/>
  <c r="H616" i="4"/>
  <c r="J615" i="4"/>
  <c r="I615" i="4"/>
  <c r="K615" i="4"/>
  <c r="H615" i="4"/>
  <c r="J614" i="4"/>
  <c r="I614" i="4"/>
  <c r="K614" i="4"/>
  <c r="H614" i="4"/>
  <c r="J613" i="4"/>
  <c r="I613" i="4"/>
  <c r="H613" i="4"/>
  <c r="J606" i="4"/>
  <c r="I606" i="4"/>
  <c r="K606" i="4"/>
  <c r="H606" i="4"/>
  <c r="J605" i="4"/>
  <c r="I605" i="4"/>
  <c r="K605" i="4"/>
  <c r="H605" i="4"/>
  <c r="J604" i="4"/>
  <c r="I604" i="4"/>
  <c r="H604" i="4"/>
  <c r="J603" i="4"/>
  <c r="I603" i="4"/>
  <c r="H603" i="4"/>
  <c r="J602" i="4"/>
  <c r="I602" i="4"/>
  <c r="K602" i="4"/>
  <c r="H602" i="4"/>
  <c r="J601" i="4"/>
  <c r="I601" i="4"/>
  <c r="H601" i="4"/>
  <c r="J600" i="4"/>
  <c r="I600" i="4"/>
  <c r="K600" i="4"/>
  <c r="H600" i="4"/>
  <c r="H599" i="4"/>
  <c r="I599" i="4"/>
  <c r="J599" i="4"/>
  <c r="J598" i="4"/>
  <c r="I598" i="4"/>
  <c r="H598" i="4"/>
  <c r="J597" i="4"/>
  <c r="I597" i="4"/>
  <c r="H597" i="4"/>
  <c r="J596" i="4"/>
  <c r="I596" i="4"/>
  <c r="H596" i="4"/>
  <c r="J594" i="4"/>
  <c r="I594" i="4"/>
  <c r="H594" i="4"/>
  <c r="J593" i="4"/>
  <c r="I593" i="4"/>
  <c r="H593" i="4"/>
  <c r="J592" i="4"/>
  <c r="I592" i="4"/>
  <c r="H592" i="4"/>
  <c r="J591" i="4"/>
  <c r="I591" i="4"/>
  <c r="H591" i="4"/>
  <c r="J590" i="4"/>
  <c r="I590" i="4"/>
  <c r="H590" i="4"/>
  <c r="J589" i="4"/>
  <c r="I589" i="4"/>
  <c r="H589" i="4"/>
  <c r="J610" i="4"/>
  <c r="I610" i="4"/>
  <c r="H610" i="4"/>
  <c r="J609" i="4"/>
  <c r="I609" i="4"/>
  <c r="H609" i="4"/>
  <c r="J608" i="4"/>
  <c r="I608" i="4"/>
  <c r="H608" i="4"/>
  <c r="J607" i="4"/>
  <c r="I607" i="4"/>
  <c r="H607" i="4"/>
  <c r="J595" i="4"/>
  <c r="I595" i="4"/>
  <c r="H595" i="4"/>
  <c r="J588" i="4"/>
  <c r="I588" i="4"/>
  <c r="H588" i="4"/>
  <c r="J587" i="4"/>
  <c r="I587" i="4"/>
  <c r="H587" i="4"/>
  <c r="J586" i="4"/>
  <c r="I586" i="4"/>
  <c r="H586" i="4"/>
  <c r="J585" i="4"/>
  <c r="I585" i="4"/>
  <c r="H585" i="4"/>
  <c r="J584" i="4"/>
  <c r="I584" i="4"/>
  <c r="H584" i="4"/>
  <c r="J583" i="4"/>
  <c r="I583" i="4"/>
  <c r="H583" i="4"/>
  <c r="J582" i="4"/>
  <c r="I582" i="4"/>
  <c r="K582" i="4"/>
  <c r="H582" i="4"/>
  <c r="J581" i="4"/>
  <c r="I581" i="4"/>
  <c r="H581" i="4"/>
  <c r="J578" i="4"/>
  <c r="I578" i="4"/>
  <c r="H578" i="4"/>
  <c r="H575" i="4"/>
  <c r="J574" i="4"/>
  <c r="I574" i="4"/>
  <c r="H574" i="4"/>
  <c r="J573" i="4"/>
  <c r="I573" i="4"/>
  <c r="H573" i="4"/>
  <c r="J572" i="4"/>
  <c r="I572" i="4"/>
  <c r="H572" i="4"/>
  <c r="H566" i="4"/>
  <c r="E566" i="4"/>
  <c r="J566" i="4"/>
  <c r="E563" i="4"/>
  <c r="H563" i="4"/>
  <c r="J560" i="4"/>
  <c r="I560" i="4"/>
  <c r="H560" i="4"/>
  <c r="J559" i="4"/>
  <c r="I559" i="4"/>
  <c r="H559" i="4"/>
  <c r="J558" i="4"/>
  <c r="I558" i="4"/>
  <c r="H558" i="4"/>
  <c r="J557" i="4"/>
  <c r="I557" i="4"/>
  <c r="H557" i="4"/>
  <c r="J556" i="4"/>
  <c r="I556" i="4"/>
  <c r="H556" i="4"/>
  <c r="J555" i="4"/>
  <c r="I555" i="4"/>
  <c r="H555" i="4"/>
  <c r="J553" i="4"/>
  <c r="I553" i="4"/>
  <c r="H553" i="4"/>
  <c r="J552" i="4"/>
  <c r="I552" i="4"/>
  <c r="H552" i="4"/>
  <c r="J551" i="4"/>
  <c r="I551" i="4"/>
  <c r="H551" i="4"/>
  <c r="J550" i="4"/>
  <c r="I550" i="4"/>
  <c r="H550" i="4"/>
  <c r="J549" i="4"/>
  <c r="I549" i="4"/>
  <c r="H549" i="4"/>
  <c r="J579" i="4"/>
  <c r="I579" i="4"/>
  <c r="H579" i="4"/>
  <c r="J570" i="4"/>
  <c r="I570" i="4"/>
  <c r="H570" i="4"/>
  <c r="J569" i="4"/>
  <c r="I569" i="4"/>
  <c r="H569" i="4"/>
  <c r="J568" i="4"/>
  <c r="I568" i="4"/>
  <c r="H568" i="4"/>
  <c r="J565" i="4"/>
  <c r="I565" i="4"/>
  <c r="H565" i="4"/>
  <c r="J564" i="4"/>
  <c r="I564" i="4"/>
  <c r="H564" i="4"/>
  <c r="J562" i="4"/>
  <c r="I562" i="4"/>
  <c r="H562" i="4"/>
  <c r="J561" i="4"/>
  <c r="I561" i="4"/>
  <c r="H561" i="4"/>
  <c r="J620" i="4"/>
  <c r="I620" i="4"/>
  <c r="H620" i="4"/>
  <c r="J619" i="4"/>
  <c r="I619" i="4"/>
  <c r="H619" i="4"/>
  <c r="J618" i="4"/>
  <c r="I618" i="4"/>
  <c r="H618" i="4"/>
  <c r="J617" i="4"/>
  <c r="I617" i="4"/>
  <c r="H617" i="4"/>
  <c r="J612" i="4"/>
  <c r="I612" i="4"/>
  <c r="H612" i="4"/>
  <c r="J611" i="4"/>
  <c r="I611" i="4"/>
  <c r="H611" i="4"/>
  <c r="J580" i="4"/>
  <c r="I580" i="4"/>
  <c r="H580" i="4"/>
  <c r="J545" i="4"/>
  <c r="I545" i="4"/>
  <c r="H545" i="4"/>
  <c r="J544" i="4"/>
  <c r="I544" i="4"/>
  <c r="H544" i="4"/>
  <c r="J543" i="4"/>
  <c r="I543" i="4"/>
  <c r="H543" i="4"/>
  <c r="J542" i="4"/>
  <c r="I542" i="4"/>
  <c r="H542" i="4"/>
  <c r="J541" i="4"/>
  <c r="I541" i="4"/>
  <c r="H541" i="4"/>
  <c r="J540" i="4"/>
  <c r="I540" i="4"/>
  <c r="H540" i="4"/>
  <c r="E539" i="4"/>
  <c r="F539" i="4"/>
  <c r="J538" i="4"/>
  <c r="I538" i="4"/>
  <c r="H538" i="4"/>
  <c r="J537" i="4"/>
  <c r="I537" i="4"/>
  <c r="H537" i="4"/>
  <c r="J536" i="4"/>
  <c r="I536" i="4"/>
  <c r="H536" i="4"/>
  <c r="J535" i="4"/>
  <c r="I535" i="4"/>
  <c r="H535" i="4"/>
  <c r="J534" i="4"/>
  <c r="I534" i="4"/>
  <c r="H534" i="4"/>
  <c r="J533" i="4"/>
  <c r="I533" i="4"/>
  <c r="H533" i="4"/>
  <c r="J532" i="4"/>
  <c r="I532" i="4"/>
  <c r="H532" i="4"/>
  <c r="J531" i="4"/>
  <c r="I531" i="4"/>
  <c r="H531" i="4"/>
  <c r="E530" i="4"/>
  <c r="J529" i="4"/>
  <c r="I529" i="4"/>
  <c r="H529" i="4"/>
  <c r="J528" i="4"/>
  <c r="I528" i="4"/>
  <c r="H528" i="4"/>
  <c r="J527" i="4"/>
  <c r="I527" i="4"/>
  <c r="H527" i="4"/>
  <c r="J526" i="4"/>
  <c r="I526" i="4"/>
  <c r="H526" i="4"/>
  <c r="E525" i="4"/>
  <c r="J523" i="4"/>
  <c r="I523" i="4"/>
  <c r="H523" i="4"/>
  <c r="J522" i="4"/>
  <c r="I522" i="4"/>
  <c r="H522" i="4"/>
  <c r="J521" i="4"/>
  <c r="I521" i="4"/>
  <c r="K521" i="4"/>
  <c r="H521" i="4"/>
  <c r="J520" i="4"/>
  <c r="I520" i="4"/>
  <c r="H520" i="4"/>
  <c r="J519" i="4"/>
  <c r="I519" i="4"/>
  <c r="H519" i="4"/>
  <c r="J518" i="4"/>
  <c r="I518" i="4"/>
  <c r="H518" i="4"/>
  <c r="J517" i="4"/>
  <c r="I517" i="4"/>
  <c r="K517" i="4"/>
  <c r="H517" i="4"/>
  <c r="J516" i="4"/>
  <c r="I516" i="4"/>
  <c r="H516" i="4"/>
  <c r="J515" i="4"/>
  <c r="I515" i="4"/>
  <c r="H515" i="4"/>
  <c r="J514" i="4"/>
  <c r="I514" i="4"/>
  <c r="H514" i="4"/>
  <c r="J513" i="4"/>
  <c r="I513" i="4"/>
  <c r="K513" i="4"/>
  <c r="H513" i="4"/>
  <c r="E512" i="4"/>
  <c r="J512" i="4"/>
  <c r="J511" i="4"/>
  <c r="I511" i="4"/>
  <c r="H511" i="4"/>
  <c r="J510" i="4"/>
  <c r="I510" i="4"/>
  <c r="H510" i="4"/>
  <c r="J509" i="4"/>
  <c r="I509" i="4"/>
  <c r="H509" i="4"/>
  <c r="J508" i="4"/>
  <c r="I508" i="4"/>
  <c r="H508" i="4"/>
  <c r="E507" i="4"/>
  <c r="J507" i="4"/>
  <c r="E506" i="4"/>
  <c r="J505" i="4"/>
  <c r="I505" i="4"/>
  <c r="H505" i="4"/>
  <c r="J504" i="4"/>
  <c r="I504" i="4"/>
  <c r="H504" i="4"/>
  <c r="J503" i="4"/>
  <c r="I503" i="4"/>
  <c r="H503" i="4"/>
  <c r="J502" i="4"/>
  <c r="I502" i="4"/>
  <c r="H502" i="4"/>
  <c r="J501" i="4"/>
  <c r="I501" i="4"/>
  <c r="H501" i="4"/>
  <c r="J500" i="4"/>
  <c r="I500" i="4"/>
  <c r="H500" i="4"/>
  <c r="J499" i="4"/>
  <c r="I499" i="4"/>
  <c r="H499" i="4"/>
  <c r="J498" i="4"/>
  <c r="I498" i="4"/>
  <c r="H498" i="4"/>
  <c r="J497" i="4"/>
  <c r="I497" i="4"/>
  <c r="H497" i="4"/>
  <c r="J496" i="4"/>
  <c r="I496" i="4"/>
  <c r="H496" i="4"/>
  <c r="J495" i="4"/>
  <c r="I495" i="4"/>
  <c r="H495" i="4"/>
  <c r="J494" i="4"/>
  <c r="I494" i="4"/>
  <c r="H494" i="4"/>
  <c r="J493" i="4"/>
  <c r="I493" i="4"/>
  <c r="H493" i="4"/>
  <c r="E492" i="4"/>
  <c r="J492" i="4"/>
  <c r="J490" i="4"/>
  <c r="I490" i="4"/>
  <c r="H490" i="4"/>
  <c r="J489" i="4"/>
  <c r="I489" i="4"/>
  <c r="H489" i="4"/>
  <c r="J488" i="4"/>
  <c r="I488" i="4"/>
  <c r="H488" i="4"/>
  <c r="E487" i="4"/>
  <c r="J485" i="4"/>
  <c r="I485" i="4"/>
  <c r="H485" i="4"/>
  <c r="J484" i="4"/>
  <c r="I484" i="4"/>
  <c r="H484" i="4"/>
  <c r="J483" i="4"/>
  <c r="I483" i="4"/>
  <c r="H483" i="4"/>
  <c r="J482" i="4"/>
  <c r="I482" i="4"/>
  <c r="H482" i="4"/>
  <c r="J481" i="4"/>
  <c r="I481" i="4"/>
  <c r="H481" i="4"/>
  <c r="J480" i="4"/>
  <c r="I480" i="4"/>
  <c r="H480" i="4"/>
  <c r="J479" i="4"/>
  <c r="I479" i="4"/>
  <c r="H479" i="4"/>
  <c r="J478" i="4"/>
  <c r="I478" i="4"/>
  <c r="H478" i="4"/>
  <c r="J477" i="4"/>
  <c r="I477" i="4"/>
  <c r="H477" i="4"/>
  <c r="J476" i="4"/>
  <c r="I476" i="4"/>
  <c r="H476" i="4"/>
  <c r="J475" i="4"/>
  <c r="I475" i="4"/>
  <c r="H475" i="4"/>
  <c r="J474" i="4"/>
  <c r="I474" i="4"/>
  <c r="H474" i="4"/>
  <c r="J473" i="4"/>
  <c r="I473" i="4"/>
  <c r="H473" i="4"/>
  <c r="J472" i="4"/>
  <c r="I472" i="4"/>
  <c r="H472" i="4"/>
  <c r="E471" i="4"/>
  <c r="E470" i="4"/>
  <c r="G470" i="4"/>
  <c r="J469" i="4"/>
  <c r="I469" i="4"/>
  <c r="H469" i="4"/>
  <c r="J468" i="4"/>
  <c r="I468" i="4"/>
  <c r="H468" i="4"/>
  <c r="J467" i="4"/>
  <c r="I467" i="4"/>
  <c r="H467" i="4"/>
  <c r="J466" i="4"/>
  <c r="I466" i="4"/>
  <c r="H466" i="4"/>
  <c r="J465" i="4"/>
  <c r="I465" i="4"/>
  <c r="H465" i="4"/>
  <c r="J464" i="4"/>
  <c r="I464" i="4"/>
  <c r="H464" i="4"/>
  <c r="J463" i="4"/>
  <c r="I463" i="4"/>
  <c r="H463" i="4"/>
  <c r="J462" i="4"/>
  <c r="I462" i="4"/>
  <c r="H462" i="4"/>
  <c r="J461" i="4"/>
  <c r="I461" i="4"/>
  <c r="H461" i="4"/>
  <c r="J460" i="4"/>
  <c r="I460" i="4"/>
  <c r="H460" i="4"/>
  <c r="J459" i="4"/>
  <c r="I459" i="4"/>
  <c r="H459" i="4"/>
  <c r="J458" i="4"/>
  <c r="I458" i="4"/>
  <c r="H458" i="4"/>
  <c r="J456" i="4"/>
  <c r="I456" i="4"/>
  <c r="H456" i="4"/>
  <c r="J455" i="4"/>
  <c r="I455" i="4"/>
  <c r="H455" i="4"/>
  <c r="J454" i="4"/>
  <c r="I454" i="4"/>
  <c r="H454" i="4"/>
  <c r="J453" i="4"/>
  <c r="I453" i="4"/>
  <c r="H453" i="4"/>
  <c r="J451" i="4"/>
  <c r="I451" i="4"/>
  <c r="H451" i="4"/>
  <c r="J450" i="4"/>
  <c r="I450" i="4"/>
  <c r="H450" i="4"/>
  <c r="J448" i="4"/>
  <c r="I448" i="4"/>
  <c r="H448" i="4"/>
  <c r="J447" i="4"/>
  <c r="I447" i="4"/>
  <c r="H447" i="4"/>
  <c r="J446" i="4"/>
  <c r="I446" i="4"/>
  <c r="H446" i="4"/>
  <c r="J445" i="4"/>
  <c r="I445" i="4"/>
  <c r="H445" i="4"/>
  <c r="J444" i="4"/>
  <c r="I444" i="4"/>
  <c r="H444" i="4"/>
  <c r="J442" i="4"/>
  <c r="I442" i="4"/>
  <c r="H442" i="4"/>
  <c r="E441" i="4"/>
  <c r="J440" i="4"/>
  <c r="I440" i="4"/>
  <c r="H440" i="4"/>
  <c r="J439" i="4"/>
  <c r="I439" i="4"/>
  <c r="H439" i="4"/>
  <c r="J438" i="4"/>
  <c r="I438" i="4"/>
  <c r="H438" i="4"/>
  <c r="J437" i="4"/>
  <c r="I437" i="4"/>
  <c r="H437" i="4"/>
  <c r="J436" i="4"/>
  <c r="I436" i="4"/>
  <c r="H436" i="4"/>
  <c r="J435" i="4"/>
  <c r="I435" i="4"/>
  <c r="H435" i="4"/>
  <c r="J434" i="4"/>
  <c r="I434" i="4"/>
  <c r="H434" i="4"/>
  <c r="E433" i="4"/>
  <c r="G433" i="4"/>
  <c r="J431" i="4"/>
  <c r="I431" i="4"/>
  <c r="H431" i="4"/>
  <c r="J430" i="4"/>
  <c r="I430" i="4"/>
  <c r="H430" i="4"/>
  <c r="J429" i="4"/>
  <c r="I429" i="4"/>
  <c r="H429" i="4"/>
  <c r="J428" i="4"/>
  <c r="I428" i="4"/>
  <c r="H428" i="4"/>
  <c r="J427" i="4"/>
  <c r="I427" i="4"/>
  <c r="H427" i="4"/>
  <c r="J426" i="4"/>
  <c r="I426" i="4"/>
  <c r="H426" i="4"/>
  <c r="J425" i="4"/>
  <c r="I425" i="4"/>
  <c r="H425" i="4"/>
  <c r="J424" i="4"/>
  <c r="I424" i="4"/>
  <c r="H424" i="4"/>
  <c r="J423" i="4"/>
  <c r="I423" i="4"/>
  <c r="H423" i="4"/>
  <c r="J422" i="4"/>
  <c r="I422" i="4"/>
  <c r="H422" i="4"/>
  <c r="J421" i="4"/>
  <c r="I421" i="4"/>
  <c r="H421" i="4"/>
  <c r="J420" i="4"/>
  <c r="I420" i="4"/>
  <c r="H420" i="4"/>
  <c r="J419" i="4"/>
  <c r="I419" i="4"/>
  <c r="H419" i="4"/>
  <c r="J418" i="4"/>
  <c r="I418" i="4"/>
  <c r="H418" i="4"/>
  <c r="J417" i="4"/>
  <c r="I417" i="4"/>
  <c r="H417" i="4"/>
  <c r="J416" i="4"/>
  <c r="I416" i="4"/>
  <c r="H416" i="4"/>
  <c r="J415" i="4"/>
  <c r="I415" i="4"/>
  <c r="H415" i="4"/>
  <c r="J414" i="4"/>
  <c r="I414" i="4"/>
  <c r="H414" i="4"/>
  <c r="J413" i="4"/>
  <c r="I413" i="4"/>
  <c r="H413" i="4"/>
  <c r="J412" i="4"/>
  <c r="I412" i="4"/>
  <c r="H412" i="4"/>
  <c r="J411" i="4"/>
  <c r="I411" i="4"/>
  <c r="H411" i="4"/>
  <c r="J410" i="4"/>
  <c r="I410" i="4"/>
  <c r="H410" i="4"/>
  <c r="J409" i="4"/>
  <c r="I409" i="4"/>
  <c r="H409" i="4"/>
  <c r="J408" i="4"/>
  <c r="I408" i="4"/>
  <c r="H408" i="4"/>
  <c r="J407" i="4"/>
  <c r="I407" i="4"/>
  <c r="H407" i="4"/>
  <c r="J406" i="4"/>
  <c r="I406" i="4"/>
  <c r="H406" i="4"/>
  <c r="J405" i="4"/>
  <c r="I405" i="4"/>
  <c r="H405" i="4"/>
  <c r="J404" i="4"/>
  <c r="I404" i="4"/>
  <c r="H404" i="4"/>
  <c r="J403" i="4"/>
  <c r="I403" i="4"/>
  <c r="H403" i="4"/>
  <c r="J402" i="4"/>
  <c r="I402" i="4"/>
  <c r="H402" i="4"/>
  <c r="J401" i="4"/>
  <c r="I401" i="4"/>
  <c r="H401" i="4"/>
  <c r="J400" i="4"/>
  <c r="I400" i="4"/>
  <c r="H400" i="4"/>
  <c r="J399" i="4"/>
  <c r="I399" i="4"/>
  <c r="H399" i="4"/>
  <c r="J398" i="4"/>
  <c r="I398" i="4"/>
  <c r="H398" i="4"/>
  <c r="J397" i="4"/>
  <c r="I397" i="4"/>
  <c r="H397" i="4"/>
  <c r="J396" i="4"/>
  <c r="I396" i="4"/>
  <c r="H396" i="4"/>
  <c r="J395" i="4"/>
  <c r="I395" i="4"/>
  <c r="H395" i="4"/>
  <c r="J393" i="4"/>
  <c r="I393" i="4"/>
  <c r="H393" i="4"/>
  <c r="J392" i="4"/>
  <c r="I392" i="4"/>
  <c r="H392" i="4"/>
  <c r="J391" i="4"/>
  <c r="I391" i="4"/>
  <c r="H391" i="4"/>
  <c r="J390" i="4"/>
  <c r="I390" i="4"/>
  <c r="H390" i="4"/>
  <c r="J389" i="4"/>
  <c r="I389" i="4"/>
  <c r="H389" i="4"/>
  <c r="J388" i="4"/>
  <c r="I388" i="4"/>
  <c r="H388" i="4"/>
  <c r="J387" i="4"/>
  <c r="I387" i="4"/>
  <c r="H387" i="4"/>
  <c r="J386" i="4"/>
  <c r="I386" i="4"/>
  <c r="H386" i="4"/>
  <c r="J385" i="4"/>
  <c r="I385" i="4"/>
  <c r="H385" i="4"/>
  <c r="J384" i="4"/>
  <c r="I384" i="4"/>
  <c r="H384" i="4"/>
  <c r="J383" i="4"/>
  <c r="I383" i="4"/>
  <c r="H383" i="4"/>
  <c r="J382" i="4"/>
  <c r="I382" i="4"/>
  <c r="H382" i="4"/>
  <c r="J381" i="4"/>
  <c r="I381" i="4"/>
  <c r="H381" i="4"/>
  <c r="J380" i="4"/>
  <c r="I380" i="4"/>
  <c r="H380" i="4"/>
  <c r="J379" i="4"/>
  <c r="I379" i="4"/>
  <c r="H379" i="4"/>
  <c r="J378" i="4"/>
  <c r="I378" i="4"/>
  <c r="H378" i="4"/>
  <c r="J377" i="4"/>
  <c r="I377" i="4"/>
  <c r="H377" i="4"/>
  <c r="E376" i="4"/>
  <c r="J375" i="4"/>
  <c r="I375" i="4"/>
  <c r="H375" i="4"/>
  <c r="J374" i="4"/>
  <c r="I374" i="4"/>
  <c r="H374" i="4"/>
  <c r="J373" i="4"/>
  <c r="I373" i="4"/>
  <c r="H373" i="4"/>
  <c r="J372" i="4"/>
  <c r="I372" i="4"/>
  <c r="H372" i="4"/>
  <c r="J371" i="4"/>
  <c r="I371" i="4"/>
  <c r="H371" i="4"/>
  <c r="J370" i="4"/>
  <c r="I370" i="4"/>
  <c r="H370" i="4"/>
  <c r="J369" i="4"/>
  <c r="I369" i="4"/>
  <c r="H369" i="4"/>
  <c r="J368" i="4"/>
  <c r="I368" i="4"/>
  <c r="H368" i="4"/>
  <c r="J367" i="4"/>
  <c r="I367" i="4"/>
  <c r="H367" i="4"/>
  <c r="J366" i="4"/>
  <c r="I366" i="4"/>
  <c r="H366" i="4"/>
  <c r="J365" i="4"/>
  <c r="I365" i="4"/>
  <c r="H365" i="4"/>
  <c r="J364" i="4"/>
  <c r="I364" i="4"/>
  <c r="H364" i="4"/>
  <c r="J363" i="4"/>
  <c r="I363" i="4"/>
  <c r="H363" i="4"/>
  <c r="J362" i="4"/>
  <c r="I362" i="4"/>
  <c r="H362" i="4"/>
  <c r="J361" i="4"/>
  <c r="I361" i="4"/>
  <c r="H361" i="4"/>
  <c r="J360" i="4"/>
  <c r="I360" i="4"/>
  <c r="H360" i="4"/>
  <c r="J359" i="4"/>
  <c r="I359" i="4"/>
  <c r="H359" i="4"/>
  <c r="J358" i="4"/>
  <c r="I358" i="4"/>
  <c r="H358" i="4"/>
  <c r="J357" i="4"/>
  <c r="I357" i="4"/>
  <c r="H357" i="4"/>
  <c r="J356" i="4"/>
  <c r="I356" i="4"/>
  <c r="H356" i="4"/>
  <c r="J355" i="4"/>
  <c r="I355" i="4"/>
  <c r="H355" i="4"/>
  <c r="J354" i="4"/>
  <c r="I354" i="4"/>
  <c r="H354" i="4"/>
  <c r="J353" i="4"/>
  <c r="I353" i="4"/>
  <c r="H353" i="4"/>
  <c r="J352" i="4"/>
  <c r="I352" i="4"/>
  <c r="H352" i="4"/>
  <c r="J351" i="4"/>
  <c r="I351" i="4"/>
  <c r="H351" i="4"/>
  <c r="J350" i="4"/>
  <c r="I350" i="4"/>
  <c r="H350" i="4"/>
  <c r="E349" i="4"/>
  <c r="J348" i="4"/>
  <c r="I348" i="4"/>
  <c r="H348" i="4"/>
  <c r="J347" i="4"/>
  <c r="I347" i="4"/>
  <c r="H347" i="4"/>
  <c r="J346" i="4"/>
  <c r="I346" i="4"/>
  <c r="H346" i="4"/>
  <c r="J345" i="4"/>
  <c r="I345" i="4"/>
  <c r="H345" i="4"/>
  <c r="J344" i="4"/>
  <c r="I344" i="4"/>
  <c r="H344" i="4"/>
  <c r="J343" i="4"/>
  <c r="I343" i="4"/>
  <c r="H343" i="4"/>
  <c r="J342" i="4"/>
  <c r="I342" i="4"/>
  <c r="H342" i="4"/>
  <c r="J341" i="4"/>
  <c r="I341" i="4"/>
  <c r="H341" i="4"/>
  <c r="J340" i="4"/>
  <c r="I340" i="4"/>
  <c r="H340" i="4"/>
  <c r="J339" i="4"/>
  <c r="I339" i="4"/>
  <c r="H339" i="4"/>
  <c r="J338" i="4"/>
  <c r="I338" i="4"/>
  <c r="H338" i="4"/>
  <c r="J337" i="4"/>
  <c r="I337" i="4"/>
  <c r="H337" i="4"/>
  <c r="J336" i="4"/>
  <c r="I336" i="4"/>
  <c r="H336" i="4"/>
  <c r="J335" i="4"/>
  <c r="I335" i="4"/>
  <c r="H335" i="4"/>
  <c r="J334" i="4"/>
  <c r="I334" i="4"/>
  <c r="H334" i="4"/>
  <c r="J333" i="4"/>
  <c r="I333" i="4"/>
  <c r="H333" i="4"/>
  <c r="J332" i="4"/>
  <c r="I332" i="4"/>
  <c r="H332" i="4"/>
  <c r="J331" i="4"/>
  <c r="I331" i="4"/>
  <c r="H331" i="4"/>
  <c r="J330" i="4"/>
  <c r="I330" i="4"/>
  <c r="H330" i="4"/>
  <c r="E329" i="4"/>
  <c r="J328" i="4"/>
  <c r="I328" i="4"/>
  <c r="H328" i="4"/>
  <c r="J327" i="4"/>
  <c r="I327" i="4"/>
  <c r="H327" i="4"/>
  <c r="J326" i="4"/>
  <c r="I326" i="4"/>
  <c r="H326" i="4"/>
  <c r="J325" i="4"/>
  <c r="I325" i="4"/>
  <c r="H325" i="4"/>
  <c r="J324" i="4"/>
  <c r="I324" i="4"/>
  <c r="H324" i="4"/>
  <c r="J322" i="4"/>
  <c r="I322" i="4"/>
  <c r="H322" i="4"/>
  <c r="J321" i="4"/>
  <c r="I321" i="4"/>
  <c r="H321" i="4"/>
  <c r="J320" i="4"/>
  <c r="I320" i="4"/>
  <c r="H320" i="4"/>
  <c r="J319" i="4"/>
  <c r="I319" i="4"/>
  <c r="H319" i="4"/>
  <c r="J318" i="4"/>
  <c r="I318" i="4"/>
  <c r="H318" i="4"/>
  <c r="J317" i="4"/>
  <c r="I317" i="4"/>
  <c r="H317" i="4"/>
  <c r="J316" i="4"/>
  <c r="I316" i="4"/>
  <c r="H316" i="4"/>
  <c r="J315" i="4"/>
  <c r="I315" i="4"/>
  <c r="H315" i="4"/>
  <c r="J314" i="4"/>
  <c r="I314" i="4"/>
  <c r="H314" i="4"/>
  <c r="J313" i="4"/>
  <c r="I313" i="4"/>
  <c r="H313" i="4"/>
  <c r="J312" i="4"/>
  <c r="I312" i="4"/>
  <c r="H312" i="4"/>
  <c r="J311" i="4"/>
  <c r="I311" i="4"/>
  <c r="H311" i="4"/>
  <c r="J310" i="4"/>
  <c r="I310" i="4"/>
  <c r="H310" i="4"/>
  <c r="J309" i="4"/>
  <c r="I309" i="4"/>
  <c r="H309" i="4"/>
  <c r="J308" i="4"/>
  <c r="I308" i="4"/>
  <c r="H308" i="4"/>
  <c r="J307" i="4"/>
  <c r="I307" i="4"/>
  <c r="H307" i="4"/>
  <c r="J306" i="4"/>
  <c r="I306" i="4"/>
  <c r="H306" i="4"/>
  <c r="J305" i="4"/>
  <c r="I305" i="4"/>
  <c r="H305" i="4"/>
  <c r="J304" i="4"/>
  <c r="I304" i="4"/>
  <c r="H304" i="4"/>
  <c r="J303" i="4"/>
  <c r="I303" i="4"/>
  <c r="H303" i="4"/>
  <c r="J302" i="4"/>
  <c r="I302" i="4"/>
  <c r="H302" i="4"/>
  <c r="E301" i="4"/>
  <c r="J300" i="4"/>
  <c r="I300" i="4"/>
  <c r="H300" i="4"/>
  <c r="J299" i="4"/>
  <c r="I299" i="4"/>
  <c r="H299" i="4"/>
  <c r="J298" i="4"/>
  <c r="I298" i="4"/>
  <c r="H298" i="4"/>
  <c r="J297" i="4"/>
  <c r="I297" i="4"/>
  <c r="H297" i="4"/>
  <c r="J296" i="4"/>
  <c r="I296" i="4"/>
  <c r="H296" i="4"/>
  <c r="J295" i="4"/>
  <c r="I295" i="4"/>
  <c r="H295" i="4"/>
  <c r="J294" i="4"/>
  <c r="I294" i="4"/>
  <c r="H294" i="4"/>
  <c r="J293" i="4"/>
  <c r="I293" i="4"/>
  <c r="H293" i="4"/>
  <c r="J289" i="4"/>
  <c r="I289" i="4"/>
  <c r="H289" i="4"/>
  <c r="J288" i="4"/>
  <c r="I288" i="4"/>
  <c r="H288" i="4"/>
  <c r="J287" i="4"/>
  <c r="I287" i="4"/>
  <c r="H287" i="4"/>
  <c r="J286" i="4"/>
  <c r="I286" i="4"/>
  <c r="H286" i="4"/>
  <c r="J285" i="4"/>
  <c r="I285" i="4"/>
  <c r="H285" i="4"/>
  <c r="J284" i="4"/>
  <c r="I284" i="4"/>
  <c r="H284" i="4"/>
  <c r="J283" i="4"/>
  <c r="I283" i="4"/>
  <c r="H283" i="4"/>
  <c r="J282" i="4"/>
  <c r="I282" i="4"/>
  <c r="H282" i="4"/>
  <c r="J281" i="4"/>
  <c r="I281" i="4"/>
  <c r="H281" i="4"/>
  <c r="E280" i="4"/>
  <c r="J279" i="4"/>
  <c r="I279" i="4"/>
  <c r="H279" i="4"/>
  <c r="J278" i="4"/>
  <c r="I278" i="4"/>
  <c r="H278" i="4"/>
  <c r="J277" i="4"/>
  <c r="I277" i="4"/>
  <c r="H277" i="4"/>
  <c r="J276" i="4"/>
  <c r="I276" i="4"/>
  <c r="H276" i="4"/>
  <c r="J275" i="4"/>
  <c r="I275" i="4"/>
  <c r="H275" i="4"/>
  <c r="J274" i="4"/>
  <c r="I274" i="4"/>
  <c r="H274" i="4"/>
  <c r="J273" i="4"/>
  <c r="I273" i="4"/>
  <c r="H273" i="4"/>
  <c r="J272" i="4"/>
  <c r="I272" i="4"/>
  <c r="H272" i="4"/>
  <c r="J271" i="4"/>
  <c r="I271" i="4"/>
  <c r="H271" i="4"/>
  <c r="J270" i="4"/>
  <c r="I270" i="4"/>
  <c r="H270" i="4"/>
  <c r="J269" i="4"/>
  <c r="I269" i="4"/>
  <c r="H269" i="4"/>
  <c r="J268" i="4"/>
  <c r="I268" i="4"/>
  <c r="H268" i="4"/>
  <c r="J267" i="4"/>
  <c r="I267" i="4"/>
  <c r="H267" i="4"/>
  <c r="J266" i="4"/>
  <c r="I266" i="4"/>
  <c r="H266" i="4"/>
  <c r="G265" i="4"/>
  <c r="F265" i="4"/>
  <c r="J264" i="4"/>
  <c r="I264" i="4"/>
  <c r="H264" i="4"/>
  <c r="J263" i="4"/>
  <c r="I263" i="4"/>
  <c r="H263" i="4"/>
  <c r="J262" i="4"/>
  <c r="I262" i="4"/>
  <c r="H262" i="4"/>
  <c r="G261" i="4"/>
  <c r="F261" i="4"/>
  <c r="J260" i="4"/>
  <c r="I260" i="4"/>
  <c r="H260" i="4"/>
  <c r="J259" i="4"/>
  <c r="I259" i="4"/>
  <c r="H259" i="4"/>
  <c r="J258" i="4"/>
  <c r="I258" i="4"/>
  <c r="H258" i="4"/>
  <c r="J257" i="4"/>
  <c r="I257" i="4"/>
  <c r="H257" i="4"/>
  <c r="J256" i="4"/>
  <c r="I256" i="4"/>
  <c r="H256" i="4"/>
  <c r="G255" i="4"/>
  <c r="F255" i="4"/>
  <c r="J254" i="4"/>
  <c r="I254" i="4"/>
  <c r="H254" i="4"/>
  <c r="J253" i="4"/>
  <c r="I253" i="4"/>
  <c r="H253" i="4"/>
  <c r="J252" i="4"/>
  <c r="I252" i="4"/>
  <c r="H252" i="4"/>
  <c r="J251" i="4"/>
  <c r="I251" i="4"/>
  <c r="H251" i="4"/>
  <c r="J250" i="4"/>
  <c r="I250" i="4"/>
  <c r="H250" i="4"/>
  <c r="G249" i="4"/>
  <c r="F249" i="4"/>
  <c r="J248" i="4"/>
  <c r="I248" i="4"/>
  <c r="H248" i="4"/>
  <c r="J247" i="4"/>
  <c r="I247" i="4"/>
  <c r="H247" i="4"/>
  <c r="J246" i="4"/>
  <c r="I246" i="4"/>
  <c r="H246" i="4"/>
  <c r="J245" i="4"/>
  <c r="I245" i="4"/>
  <c r="H245" i="4"/>
  <c r="J244" i="4"/>
  <c r="I244" i="4"/>
  <c r="H244" i="4"/>
  <c r="G243" i="4"/>
  <c r="F243" i="4"/>
  <c r="J242" i="4"/>
  <c r="I242" i="4"/>
  <c r="H242" i="4"/>
  <c r="J241" i="4"/>
  <c r="I241" i="4"/>
  <c r="H241" i="4"/>
  <c r="J240" i="4"/>
  <c r="I240" i="4"/>
  <c r="H240" i="4"/>
  <c r="J239" i="4"/>
  <c r="I239" i="4"/>
  <c r="H239" i="4"/>
  <c r="J238" i="4"/>
  <c r="I238" i="4"/>
  <c r="H238" i="4"/>
  <c r="J237" i="4"/>
  <c r="I237" i="4"/>
  <c r="H237" i="4"/>
  <c r="G236" i="4"/>
  <c r="F236" i="4"/>
  <c r="J235" i="4"/>
  <c r="I235" i="4"/>
  <c r="H235" i="4"/>
  <c r="J234" i="4"/>
  <c r="I234" i="4"/>
  <c r="H234" i="4"/>
  <c r="J233" i="4"/>
  <c r="I233" i="4"/>
  <c r="H233" i="4"/>
  <c r="J232" i="4"/>
  <c r="I232" i="4"/>
  <c r="H232" i="4"/>
  <c r="J231" i="4"/>
  <c r="I231" i="4"/>
  <c r="H231" i="4"/>
  <c r="J230" i="4"/>
  <c r="I230" i="4"/>
  <c r="H230" i="4"/>
  <c r="J229" i="4"/>
  <c r="I229" i="4"/>
  <c r="H229" i="4"/>
  <c r="J228" i="4"/>
  <c r="I228" i="4"/>
  <c r="H228" i="4"/>
  <c r="J227" i="4"/>
  <c r="I227" i="4"/>
  <c r="H227" i="4"/>
  <c r="J226" i="4"/>
  <c r="I226" i="4"/>
  <c r="H226" i="4"/>
  <c r="J225" i="4"/>
  <c r="I225" i="4"/>
  <c r="H225" i="4"/>
  <c r="J224" i="4"/>
  <c r="I224" i="4"/>
  <c r="H224" i="4"/>
  <c r="J223" i="4"/>
  <c r="I223" i="4"/>
  <c r="H223" i="4"/>
  <c r="J222" i="4"/>
  <c r="I222" i="4"/>
  <c r="H222" i="4"/>
  <c r="J221" i="4"/>
  <c r="I221" i="4"/>
  <c r="H221" i="4"/>
  <c r="G220" i="4"/>
  <c r="F220" i="4"/>
  <c r="J219" i="4"/>
  <c r="I219" i="4"/>
  <c r="H219" i="4"/>
  <c r="J218" i="4"/>
  <c r="I218" i="4"/>
  <c r="H218" i="4"/>
  <c r="J217" i="4"/>
  <c r="I217" i="4"/>
  <c r="H217" i="4"/>
  <c r="J216" i="4"/>
  <c r="I216" i="4"/>
  <c r="H216" i="4"/>
  <c r="J215" i="4"/>
  <c r="I215" i="4"/>
  <c r="H215" i="4"/>
  <c r="J214" i="4"/>
  <c r="I214" i="4"/>
  <c r="H214" i="4"/>
  <c r="J213" i="4"/>
  <c r="I213" i="4"/>
  <c r="H213" i="4"/>
  <c r="J212" i="4"/>
  <c r="I212" i="4"/>
  <c r="H212" i="4"/>
  <c r="J211" i="4"/>
  <c r="I211" i="4"/>
  <c r="H211" i="4"/>
  <c r="J210" i="4"/>
  <c r="I210" i="4"/>
  <c r="H210" i="4"/>
  <c r="G209" i="4"/>
  <c r="F209" i="4"/>
  <c r="J208" i="4"/>
  <c r="I208" i="4"/>
  <c r="H208" i="4"/>
  <c r="J207" i="4"/>
  <c r="I207" i="4"/>
  <c r="H207" i="4"/>
  <c r="J206" i="4"/>
  <c r="I206" i="4"/>
  <c r="H206" i="4"/>
  <c r="J205" i="4"/>
  <c r="I205" i="4"/>
  <c r="H205" i="4"/>
  <c r="J204" i="4"/>
  <c r="I204" i="4"/>
  <c r="H204" i="4"/>
  <c r="J203" i="4"/>
  <c r="I203" i="4"/>
  <c r="H203" i="4"/>
  <c r="J202" i="4"/>
  <c r="I202" i="4"/>
  <c r="H202" i="4"/>
  <c r="J201" i="4"/>
  <c r="I201" i="4"/>
  <c r="H201" i="4"/>
  <c r="J200" i="4"/>
  <c r="I200" i="4"/>
  <c r="H200" i="4"/>
  <c r="J199" i="4"/>
  <c r="I199" i="4"/>
  <c r="H199" i="4"/>
  <c r="J198" i="4"/>
  <c r="I198" i="4"/>
  <c r="H198" i="4"/>
  <c r="G197" i="4"/>
  <c r="F197" i="4"/>
  <c r="J196" i="4"/>
  <c r="I196" i="4"/>
  <c r="H196" i="4"/>
  <c r="J195" i="4"/>
  <c r="I195" i="4"/>
  <c r="H195" i="4"/>
  <c r="J194" i="4"/>
  <c r="I194" i="4"/>
  <c r="H194" i="4"/>
  <c r="J193" i="4"/>
  <c r="I193" i="4"/>
  <c r="H193" i="4"/>
  <c r="J192" i="4"/>
  <c r="I192" i="4"/>
  <c r="H192" i="4"/>
  <c r="J191" i="4"/>
  <c r="I191" i="4"/>
  <c r="H191" i="4"/>
  <c r="J190" i="4"/>
  <c r="I190" i="4"/>
  <c r="H190" i="4"/>
  <c r="J189" i="4"/>
  <c r="I189" i="4"/>
  <c r="H189" i="4"/>
  <c r="G188" i="4"/>
  <c r="F188" i="4"/>
  <c r="J187" i="4"/>
  <c r="I187" i="4"/>
  <c r="H187" i="4"/>
  <c r="J186" i="4"/>
  <c r="I186" i="4"/>
  <c r="H186" i="4"/>
  <c r="J185" i="4"/>
  <c r="I185" i="4"/>
  <c r="H185" i="4"/>
  <c r="J184" i="4"/>
  <c r="I184" i="4"/>
  <c r="H184" i="4"/>
  <c r="J183" i="4"/>
  <c r="I183" i="4"/>
  <c r="H183" i="4"/>
  <c r="J182" i="4"/>
  <c r="I182" i="4"/>
  <c r="H182" i="4"/>
  <c r="J181" i="4"/>
  <c r="I181" i="4"/>
  <c r="H181" i="4"/>
  <c r="J180" i="4"/>
  <c r="I180" i="4"/>
  <c r="H180" i="4"/>
  <c r="J179" i="4"/>
  <c r="I179" i="4"/>
  <c r="H179" i="4"/>
  <c r="J178" i="4"/>
  <c r="I178" i="4"/>
  <c r="H178" i="4"/>
  <c r="J177" i="4"/>
  <c r="I177" i="4"/>
  <c r="H177" i="4"/>
  <c r="J176" i="4"/>
  <c r="I176" i="4"/>
  <c r="H176" i="4"/>
  <c r="J175" i="4"/>
  <c r="I175" i="4"/>
  <c r="H175" i="4"/>
  <c r="J174" i="4"/>
  <c r="I174" i="4"/>
  <c r="H174" i="4"/>
  <c r="G173" i="4"/>
  <c r="F173" i="4"/>
  <c r="J172" i="4"/>
  <c r="I172" i="4"/>
  <c r="H172" i="4"/>
  <c r="J171" i="4"/>
  <c r="I171" i="4"/>
  <c r="H171" i="4"/>
  <c r="J170" i="4"/>
  <c r="I170" i="4"/>
  <c r="H170" i="4"/>
  <c r="J169" i="4"/>
  <c r="I169" i="4"/>
  <c r="H169" i="4"/>
  <c r="J168" i="4"/>
  <c r="I168" i="4"/>
  <c r="H168" i="4"/>
  <c r="J167" i="4"/>
  <c r="I167" i="4"/>
  <c r="H167" i="4"/>
  <c r="J166" i="4"/>
  <c r="I166" i="4"/>
  <c r="H166" i="4"/>
  <c r="J165" i="4"/>
  <c r="I165" i="4"/>
  <c r="H165" i="4"/>
  <c r="J164" i="4"/>
  <c r="I164" i="4"/>
  <c r="H164" i="4"/>
  <c r="J163" i="4"/>
  <c r="I163" i="4"/>
  <c r="H163" i="4"/>
  <c r="J162" i="4"/>
  <c r="I162" i="4"/>
  <c r="H162" i="4"/>
  <c r="J161" i="4"/>
  <c r="I161" i="4"/>
  <c r="H161" i="4"/>
  <c r="J160" i="4"/>
  <c r="I160" i="4"/>
  <c r="H160" i="4"/>
  <c r="J159" i="4"/>
  <c r="I159" i="4"/>
  <c r="H159" i="4"/>
  <c r="J158" i="4"/>
  <c r="I158" i="4"/>
  <c r="H158" i="4"/>
  <c r="G157" i="4"/>
  <c r="F157" i="4"/>
  <c r="J156" i="4"/>
  <c r="I156" i="4"/>
  <c r="H156" i="4"/>
  <c r="J155" i="4"/>
  <c r="I155" i="4"/>
  <c r="H155" i="4"/>
  <c r="J154" i="4"/>
  <c r="I154" i="4"/>
  <c r="H154" i="4"/>
  <c r="J153" i="4"/>
  <c r="I153" i="4"/>
  <c r="H153" i="4"/>
  <c r="J152" i="4"/>
  <c r="I152" i="4"/>
  <c r="H152" i="4"/>
  <c r="J151" i="4"/>
  <c r="I151" i="4"/>
  <c r="H151" i="4"/>
  <c r="J150" i="4"/>
  <c r="I150" i="4"/>
  <c r="H150" i="4"/>
  <c r="J149" i="4"/>
  <c r="I149" i="4"/>
  <c r="H149" i="4"/>
  <c r="J148" i="4"/>
  <c r="I148" i="4"/>
  <c r="H148" i="4"/>
  <c r="J147" i="4"/>
  <c r="I147" i="4"/>
  <c r="H147" i="4"/>
  <c r="J146" i="4"/>
  <c r="I146" i="4"/>
  <c r="H146" i="4"/>
  <c r="J145" i="4"/>
  <c r="I145" i="4"/>
  <c r="H145" i="4"/>
  <c r="J144" i="4"/>
  <c r="I144" i="4"/>
  <c r="H144" i="4"/>
  <c r="J143" i="4"/>
  <c r="I143" i="4"/>
  <c r="H143" i="4"/>
  <c r="J142" i="4"/>
  <c r="I142" i="4"/>
  <c r="H142" i="4"/>
  <c r="G141" i="4"/>
  <c r="F141" i="4"/>
  <c r="J140" i="4"/>
  <c r="I140" i="4"/>
  <c r="H140" i="4"/>
  <c r="J139" i="4"/>
  <c r="I139" i="4"/>
  <c r="H139" i="4"/>
  <c r="J138" i="4"/>
  <c r="I138" i="4"/>
  <c r="H138" i="4"/>
  <c r="J137" i="4"/>
  <c r="I137" i="4"/>
  <c r="H137" i="4"/>
  <c r="J136" i="4"/>
  <c r="I136" i="4"/>
  <c r="H136" i="4"/>
  <c r="J135" i="4"/>
  <c r="I135" i="4"/>
  <c r="H135" i="4"/>
  <c r="J134" i="4"/>
  <c r="I134" i="4"/>
  <c r="H134" i="4"/>
  <c r="J133" i="4"/>
  <c r="I133" i="4"/>
  <c r="H133" i="4"/>
  <c r="J132" i="4"/>
  <c r="I132" i="4"/>
  <c r="H132" i="4"/>
  <c r="J131" i="4"/>
  <c r="I131" i="4"/>
  <c r="H131" i="4"/>
  <c r="J130" i="4"/>
  <c r="I130" i="4"/>
  <c r="H130" i="4"/>
  <c r="J129" i="4"/>
  <c r="I129" i="4"/>
  <c r="H129" i="4"/>
  <c r="J128" i="4"/>
  <c r="I128" i="4"/>
  <c r="H128" i="4"/>
  <c r="G127" i="4"/>
  <c r="F127" i="4"/>
  <c r="J126" i="4"/>
  <c r="I126" i="4"/>
  <c r="H126" i="4"/>
  <c r="J125" i="4"/>
  <c r="I125" i="4"/>
  <c r="H125" i="4"/>
  <c r="J124" i="4"/>
  <c r="I124" i="4"/>
  <c r="H124" i="4"/>
  <c r="J123" i="4"/>
  <c r="I123" i="4"/>
  <c r="H123" i="4"/>
  <c r="J122" i="4"/>
  <c r="I122" i="4"/>
  <c r="H122" i="4"/>
  <c r="J121" i="4"/>
  <c r="I121" i="4"/>
  <c r="H121" i="4"/>
  <c r="J119" i="4"/>
  <c r="I119" i="4"/>
  <c r="H119" i="4"/>
  <c r="J118" i="4"/>
  <c r="I118" i="4"/>
  <c r="H118" i="4"/>
  <c r="J117" i="4"/>
  <c r="I117" i="4"/>
  <c r="H117" i="4"/>
  <c r="J116" i="4"/>
  <c r="I116" i="4"/>
  <c r="H116" i="4"/>
  <c r="J115" i="4"/>
  <c r="I115" i="4"/>
  <c r="H115" i="4"/>
  <c r="J114" i="4"/>
  <c r="I114" i="4"/>
  <c r="H114" i="4"/>
  <c r="J113" i="4"/>
  <c r="I113" i="4"/>
  <c r="H113" i="4"/>
  <c r="G112" i="4"/>
  <c r="F112" i="4"/>
  <c r="J111" i="4"/>
  <c r="I111" i="4"/>
  <c r="H111" i="4"/>
  <c r="J110" i="4"/>
  <c r="I110" i="4"/>
  <c r="H110" i="4"/>
  <c r="J109" i="4"/>
  <c r="I109" i="4"/>
  <c r="H109" i="4"/>
  <c r="J108" i="4"/>
  <c r="I108" i="4"/>
  <c r="H108" i="4"/>
  <c r="J107" i="4"/>
  <c r="I107" i="4"/>
  <c r="H107" i="4"/>
  <c r="J106" i="4"/>
  <c r="I106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J101" i="4"/>
  <c r="I101" i="4"/>
  <c r="H101" i="4"/>
  <c r="J100" i="4"/>
  <c r="I100" i="4"/>
  <c r="H100" i="4"/>
  <c r="J99" i="4"/>
  <c r="I99" i="4"/>
  <c r="H99" i="4"/>
  <c r="J98" i="4"/>
  <c r="I98" i="4"/>
  <c r="H98" i="4"/>
  <c r="J97" i="4"/>
  <c r="I97" i="4"/>
  <c r="H97" i="4"/>
  <c r="G96" i="4"/>
  <c r="F96" i="4"/>
  <c r="J95" i="4"/>
  <c r="I95" i="4"/>
  <c r="H95" i="4"/>
  <c r="J94" i="4"/>
  <c r="I94" i="4"/>
  <c r="H94" i="4"/>
  <c r="J93" i="4"/>
  <c r="I93" i="4"/>
  <c r="H93" i="4"/>
  <c r="J92" i="4"/>
  <c r="I92" i="4"/>
  <c r="H92" i="4"/>
  <c r="J91" i="4"/>
  <c r="I91" i="4"/>
  <c r="H91" i="4"/>
  <c r="J90" i="4"/>
  <c r="I90" i="4"/>
  <c r="H90" i="4"/>
  <c r="J89" i="4"/>
  <c r="I89" i="4"/>
  <c r="H89" i="4"/>
  <c r="J88" i="4"/>
  <c r="I88" i="4"/>
  <c r="H88" i="4"/>
  <c r="J87" i="4"/>
  <c r="I87" i="4"/>
  <c r="H87" i="4"/>
  <c r="J86" i="4"/>
  <c r="I86" i="4"/>
  <c r="H86" i="4"/>
  <c r="J85" i="4"/>
  <c r="I85" i="4"/>
  <c r="H85" i="4"/>
  <c r="J84" i="4"/>
  <c r="I84" i="4"/>
  <c r="H84" i="4"/>
  <c r="J83" i="4"/>
  <c r="I83" i="4"/>
  <c r="H83" i="4"/>
  <c r="G82" i="4"/>
  <c r="F82" i="4"/>
  <c r="J81" i="4"/>
  <c r="I81" i="4"/>
  <c r="H81" i="4"/>
  <c r="J80" i="4"/>
  <c r="I80" i="4"/>
  <c r="H80" i="4"/>
  <c r="J79" i="4"/>
  <c r="I79" i="4"/>
  <c r="H79" i="4"/>
  <c r="J78" i="4"/>
  <c r="I78" i="4"/>
  <c r="H78" i="4"/>
  <c r="J77" i="4"/>
  <c r="I77" i="4"/>
  <c r="H77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G68" i="4"/>
  <c r="F68" i="4"/>
  <c r="J67" i="4"/>
  <c r="I67" i="4"/>
  <c r="H67" i="4"/>
  <c r="J66" i="4"/>
  <c r="I66" i="4"/>
  <c r="H66" i="4"/>
  <c r="J65" i="4"/>
  <c r="I65" i="4"/>
  <c r="H65" i="4"/>
  <c r="J64" i="4"/>
  <c r="I64" i="4"/>
  <c r="H64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G54" i="4"/>
  <c r="F54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G40" i="4"/>
  <c r="F40" i="4"/>
  <c r="E39" i="4"/>
  <c r="G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5" i="4"/>
  <c r="I25" i="4"/>
  <c r="H25" i="4"/>
  <c r="J24" i="4"/>
  <c r="I24" i="4"/>
  <c r="H24" i="4"/>
  <c r="J23" i="4"/>
  <c r="I23" i="4"/>
  <c r="H23" i="4"/>
  <c r="J22" i="4"/>
  <c r="I22" i="4"/>
  <c r="H22" i="4"/>
  <c r="J20" i="4"/>
  <c r="I20" i="4"/>
  <c r="H20" i="4"/>
  <c r="J19" i="4"/>
  <c r="I19" i="4"/>
  <c r="H19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1" i="4"/>
  <c r="I11" i="4"/>
  <c r="H11" i="4"/>
  <c r="E10" i="4"/>
  <c r="G10" i="4"/>
  <c r="K613" i="4"/>
  <c r="K610" i="4"/>
  <c r="K592" i="4"/>
  <c r="K597" i="4"/>
  <c r="K601" i="4"/>
  <c r="K604" i="4"/>
  <c r="K603" i="4"/>
  <c r="K586" i="4"/>
  <c r="I492" i="4"/>
  <c r="I491" i="4"/>
  <c r="K574" i="4"/>
  <c r="K584" i="4"/>
  <c r="K588" i="4"/>
  <c r="K608" i="4"/>
  <c r="K594" i="4"/>
  <c r="K599" i="4"/>
  <c r="H40" i="4"/>
  <c r="K44" i="4"/>
  <c r="K48" i="4"/>
  <c r="K52" i="4"/>
  <c r="K70" i="4"/>
  <c r="K74" i="4"/>
  <c r="K78" i="4"/>
  <c r="K85" i="4"/>
  <c r="K89" i="4"/>
  <c r="K93" i="4"/>
  <c r="K100" i="4"/>
  <c r="K104" i="4"/>
  <c r="K108" i="4"/>
  <c r="H127" i="4"/>
  <c r="K131" i="4"/>
  <c r="K135" i="4"/>
  <c r="K139" i="4"/>
  <c r="K142" i="4"/>
  <c r="K146" i="4"/>
  <c r="K150" i="4"/>
  <c r="K154" i="4"/>
  <c r="H157" i="4"/>
  <c r="K161" i="4"/>
  <c r="K165" i="4"/>
  <c r="K169" i="4"/>
  <c r="K191" i="4"/>
  <c r="K195" i="4"/>
  <c r="H209" i="4"/>
  <c r="K253" i="4"/>
  <c r="K256" i="4"/>
  <c r="K260" i="4"/>
  <c r="K305" i="4"/>
  <c r="K309" i="4"/>
  <c r="K313" i="4"/>
  <c r="K317" i="4"/>
  <c r="K321" i="4"/>
  <c r="K442" i="4"/>
  <c r="K447" i="4"/>
  <c r="K458" i="4"/>
  <c r="K462" i="4"/>
  <c r="K466" i="4"/>
  <c r="E491" i="4"/>
  <c r="K598" i="4"/>
  <c r="K378" i="4"/>
  <c r="K382" i="4"/>
  <c r="K386" i="4"/>
  <c r="K264" i="4"/>
  <c r="K585" i="4"/>
  <c r="K595" i="4"/>
  <c r="K609" i="4"/>
  <c r="K591" i="4"/>
  <c r="K596" i="4"/>
  <c r="K472" i="4"/>
  <c r="K476" i="4"/>
  <c r="K480" i="4"/>
  <c r="K496" i="4"/>
  <c r="K500" i="4"/>
  <c r="K504" i="4"/>
  <c r="K593" i="4"/>
  <c r="K590" i="4"/>
  <c r="K65" i="4"/>
  <c r="K186" i="4"/>
  <c r="K200" i="4"/>
  <c r="K208" i="4"/>
  <c r="K293" i="4"/>
  <c r="K434" i="4"/>
  <c r="I433" i="4"/>
  <c r="K438" i="4"/>
  <c r="K20" i="4"/>
  <c r="H54" i="4"/>
  <c r="K84" i="4"/>
  <c r="K88" i="4"/>
  <c r="K92" i="4"/>
  <c r="K99" i="4"/>
  <c r="K103" i="4"/>
  <c r="K107" i="4"/>
  <c r="K111" i="4"/>
  <c r="K130" i="4"/>
  <c r="K134" i="4"/>
  <c r="K138" i="4"/>
  <c r="H141" i="4"/>
  <c r="K145" i="4"/>
  <c r="K149" i="4"/>
  <c r="K153" i="4"/>
  <c r="K160" i="4"/>
  <c r="K164" i="4"/>
  <c r="K168" i="4"/>
  <c r="K172" i="4"/>
  <c r="K238" i="4"/>
  <c r="K242" i="4"/>
  <c r="K270" i="4"/>
  <c r="K274" i="4"/>
  <c r="K278" i="4"/>
  <c r="K304" i="4"/>
  <c r="K308" i="4"/>
  <c r="K312" i="4"/>
  <c r="K316" i="4"/>
  <c r="K320" i="4"/>
  <c r="K396" i="4"/>
  <c r="K400" i="4"/>
  <c r="K404" i="4"/>
  <c r="K408" i="4"/>
  <c r="K412" i="4"/>
  <c r="K416" i="4"/>
  <c r="K420" i="4"/>
  <c r="K424" i="4"/>
  <c r="K428" i="4"/>
  <c r="K451" i="4"/>
  <c r="I507" i="4"/>
  <c r="K583" i="4"/>
  <c r="K587" i="4"/>
  <c r="K607" i="4"/>
  <c r="K589" i="4"/>
  <c r="K57" i="4"/>
  <c r="K61" i="4"/>
  <c r="H68" i="4"/>
  <c r="K174" i="4"/>
  <c r="K178" i="4"/>
  <c r="K182" i="4"/>
  <c r="K204" i="4"/>
  <c r="K282" i="4"/>
  <c r="K286" i="4"/>
  <c r="I280" i="4"/>
  <c r="I265" i="4"/>
  <c r="I261" i="4"/>
  <c r="I255" i="4"/>
  <c r="K285" i="4"/>
  <c r="K289" i="4"/>
  <c r="K296" i="4"/>
  <c r="K300" i="4"/>
  <c r="K510" i="4"/>
  <c r="K581" i="4"/>
  <c r="F433" i="4"/>
  <c r="H433" i="4"/>
  <c r="K495" i="4"/>
  <c r="K509" i="4"/>
  <c r="K252" i="4"/>
  <c r="K259" i="4"/>
  <c r="K390" i="4"/>
  <c r="K395" i="4"/>
  <c r="K399" i="4"/>
  <c r="K403" i="4"/>
  <c r="K407" i="4"/>
  <c r="K411" i="4"/>
  <c r="K415" i="4"/>
  <c r="K419" i="4"/>
  <c r="K423" i="4"/>
  <c r="K427" i="4"/>
  <c r="K431" i="4"/>
  <c r="K461" i="4"/>
  <c r="K465" i="4"/>
  <c r="K469" i="4"/>
  <c r="K494" i="4"/>
  <c r="K498" i="4"/>
  <c r="K502" i="4"/>
  <c r="F507" i="4"/>
  <c r="H507" i="4"/>
  <c r="K508" i="4"/>
  <c r="K528" i="4"/>
  <c r="K617" i="4"/>
  <c r="K549" i="4"/>
  <c r="K553" i="4"/>
  <c r="K558" i="4"/>
  <c r="K116" i="4"/>
  <c r="K121" i="4"/>
  <c r="K125" i="4"/>
  <c r="K177" i="4"/>
  <c r="K181" i="4"/>
  <c r="K185" i="4"/>
  <c r="H188" i="4"/>
  <c r="K247" i="4"/>
  <c r="K332" i="4"/>
  <c r="K336" i="4"/>
  <c r="K340" i="4"/>
  <c r="K344" i="4"/>
  <c r="K348" i="4"/>
  <c r="K499" i="4"/>
  <c r="K503" i="4"/>
  <c r="G539" i="4"/>
  <c r="H539" i="4"/>
  <c r="K297" i="4"/>
  <c r="K377" i="4"/>
  <c r="K381" i="4"/>
  <c r="K385" i="4"/>
  <c r="K389" i="4"/>
  <c r="K393" i="4"/>
  <c r="K398" i="4"/>
  <c r="K402" i="4"/>
  <c r="K406" i="4"/>
  <c r="K410" i="4"/>
  <c r="K414" i="4"/>
  <c r="K418" i="4"/>
  <c r="K422" i="4"/>
  <c r="K426" i="4"/>
  <c r="K430" i="4"/>
  <c r="K484" i="4"/>
  <c r="K490" i="4"/>
  <c r="F492" i="4"/>
  <c r="H492" i="4"/>
  <c r="K493" i="4"/>
  <c r="K497" i="4"/>
  <c r="K501" i="4"/>
  <c r="K505" i="4"/>
  <c r="K511" i="4"/>
  <c r="K527" i="4"/>
  <c r="K533" i="4"/>
  <c r="K537" i="4"/>
  <c r="K565" i="4"/>
  <c r="K579" i="4"/>
  <c r="K552" i="4"/>
  <c r="K557" i="4"/>
  <c r="H96" i="4"/>
  <c r="K224" i="4"/>
  <c r="K228" i="4"/>
  <c r="J376" i="4"/>
  <c r="K437" i="4"/>
  <c r="J471" i="4"/>
  <c r="I471" i="4"/>
  <c r="K475" i="4"/>
  <c r="K479" i="4"/>
  <c r="K483" i="4"/>
  <c r="F530" i="4"/>
  <c r="H530" i="4"/>
  <c r="J530" i="4"/>
  <c r="J563" i="4"/>
  <c r="I563" i="4"/>
  <c r="J575" i="4"/>
  <c r="I575" i="4"/>
  <c r="K14" i="4"/>
  <c r="K19" i="4"/>
  <c r="K302" i="4"/>
  <c r="K306" i="4"/>
  <c r="K310" i="4"/>
  <c r="K314" i="4"/>
  <c r="K318" i="4"/>
  <c r="K322" i="4"/>
  <c r="K22" i="4"/>
  <c r="K28" i="4"/>
  <c r="K32" i="4"/>
  <c r="K36" i="4"/>
  <c r="K41" i="4"/>
  <c r="K45" i="4"/>
  <c r="K49" i="4"/>
  <c r="K53" i="4"/>
  <c r="K71" i="4"/>
  <c r="K75" i="4"/>
  <c r="K79" i="4"/>
  <c r="H82" i="4"/>
  <c r="K86" i="4"/>
  <c r="K90" i="4"/>
  <c r="K94" i="4"/>
  <c r="K128" i="4"/>
  <c r="K132" i="4"/>
  <c r="K136" i="4"/>
  <c r="K140" i="4"/>
  <c r="K143" i="4"/>
  <c r="K147" i="4"/>
  <c r="K151" i="4"/>
  <c r="K155" i="4"/>
  <c r="K158" i="4"/>
  <c r="K162" i="4"/>
  <c r="K166" i="4"/>
  <c r="K170" i="4"/>
  <c r="H173" i="4"/>
  <c r="K192" i="4"/>
  <c r="K196" i="4"/>
  <c r="K210" i="4"/>
  <c r="K214" i="4"/>
  <c r="K218" i="4"/>
  <c r="H236" i="4"/>
  <c r="K257" i="4"/>
  <c r="K281" i="4"/>
  <c r="J280" i="4"/>
  <c r="J265" i="4"/>
  <c r="J261" i="4"/>
  <c r="J255" i="4"/>
  <c r="J249" i="4"/>
  <c r="J243" i="4"/>
  <c r="J236" i="4"/>
  <c r="J220" i="4"/>
  <c r="J209" i="4"/>
  <c r="J197" i="4"/>
  <c r="J188" i="4"/>
  <c r="J173" i="4"/>
  <c r="J157" i="4"/>
  <c r="J141" i="4"/>
  <c r="J127" i="4"/>
  <c r="J112" i="4"/>
  <c r="J96" i="4"/>
  <c r="J82" i="4"/>
  <c r="J68" i="4"/>
  <c r="J54" i="4"/>
  <c r="J40" i="4"/>
  <c r="G329" i="4"/>
  <c r="F329" i="4"/>
  <c r="K580" i="4"/>
  <c r="K618" i="4"/>
  <c r="K562" i="4"/>
  <c r="K550" i="4"/>
  <c r="K555" i="4"/>
  <c r="K559" i="4"/>
  <c r="K232" i="4"/>
  <c r="K246" i="4"/>
  <c r="H249" i="4"/>
  <c r="K284" i="4"/>
  <c r="K288" i="4"/>
  <c r="K295" i="4"/>
  <c r="K299" i="4"/>
  <c r="K436" i="4"/>
  <c r="K440" i="4"/>
  <c r="I539" i="4"/>
  <c r="K541" i="4"/>
  <c r="K545" i="4"/>
  <c r="K15" i="4"/>
  <c r="K25" i="4"/>
  <c r="K29" i="4"/>
  <c r="K33" i="4"/>
  <c r="K37" i="4"/>
  <c r="K72" i="4"/>
  <c r="K76" i="4"/>
  <c r="K80" i="4"/>
  <c r="K83" i="4"/>
  <c r="K87" i="4"/>
  <c r="K91" i="4"/>
  <c r="K95" i="4"/>
  <c r="K98" i="4"/>
  <c r="K102" i="4"/>
  <c r="K106" i="4"/>
  <c r="K110" i="4"/>
  <c r="K201" i="4"/>
  <c r="K205" i="4"/>
  <c r="K211" i="4"/>
  <c r="K215" i="4"/>
  <c r="K219" i="4"/>
  <c r="K223" i="4"/>
  <c r="K227" i="4"/>
  <c r="K231" i="4"/>
  <c r="K235" i="4"/>
  <c r="K237" i="4"/>
  <c r="K241" i="4"/>
  <c r="K258" i="4"/>
  <c r="K262" i="4"/>
  <c r="H265" i="4"/>
  <c r="K283" i="4"/>
  <c r="K287" i="4"/>
  <c r="K294" i="4"/>
  <c r="K298" i="4"/>
  <c r="J349" i="4"/>
  <c r="J329" i="4"/>
  <c r="K354" i="4"/>
  <c r="K358" i="4"/>
  <c r="K362" i="4"/>
  <c r="K366" i="4"/>
  <c r="K370" i="4"/>
  <c r="K374" i="4"/>
  <c r="K397" i="4"/>
  <c r="K401" i="4"/>
  <c r="K405" i="4"/>
  <c r="K409" i="4"/>
  <c r="K413" i="4"/>
  <c r="K417" i="4"/>
  <c r="K421" i="4"/>
  <c r="K425" i="4"/>
  <c r="K429" i="4"/>
  <c r="K435" i="4"/>
  <c r="K439" i="4"/>
  <c r="K450" i="4"/>
  <c r="K449" i="4"/>
  <c r="K518" i="4"/>
  <c r="K522" i="4"/>
  <c r="K529" i="4"/>
  <c r="K532" i="4"/>
  <c r="K536" i="4"/>
  <c r="K551" i="4"/>
  <c r="K556" i="4"/>
  <c r="K560" i="4"/>
  <c r="K578" i="4"/>
  <c r="K573" i="4"/>
  <c r="K572" i="4"/>
  <c r="K570" i="4"/>
  <c r="K569" i="4"/>
  <c r="I566" i="4"/>
  <c r="K566" i="4"/>
  <c r="K568" i="4"/>
  <c r="K564" i="4"/>
  <c r="K561" i="4"/>
  <c r="K350" i="4"/>
  <c r="I349" i="4"/>
  <c r="K56" i="4"/>
  <c r="K64" i="4"/>
  <c r="K115" i="4"/>
  <c r="K124" i="4"/>
  <c r="K488" i="4"/>
  <c r="I487" i="4"/>
  <c r="G491" i="4"/>
  <c r="F491" i="4"/>
  <c r="K526" i="4"/>
  <c r="I525" i="4"/>
  <c r="K13" i="4"/>
  <c r="K17" i="4"/>
  <c r="K23" i="4"/>
  <c r="F39" i="4"/>
  <c r="H39" i="4"/>
  <c r="K43" i="4"/>
  <c r="K47" i="4"/>
  <c r="K51" i="4"/>
  <c r="K55" i="4"/>
  <c r="K59" i="4"/>
  <c r="K63" i="4"/>
  <c r="K67" i="4"/>
  <c r="K114" i="4"/>
  <c r="K118" i="4"/>
  <c r="K123" i="4"/>
  <c r="K222" i="4"/>
  <c r="K226" i="4"/>
  <c r="K230" i="4"/>
  <c r="K234" i="4"/>
  <c r="K331" i="4"/>
  <c r="K335" i="4"/>
  <c r="K339" i="4"/>
  <c r="K343" i="4"/>
  <c r="K347" i="4"/>
  <c r="F349" i="4"/>
  <c r="E323" i="4"/>
  <c r="F323" i="4"/>
  <c r="G349" i="4"/>
  <c r="K444" i="4"/>
  <c r="K448" i="4"/>
  <c r="K454" i="4"/>
  <c r="K459" i="4"/>
  <c r="K463" i="4"/>
  <c r="K467" i="4"/>
  <c r="K24" i="4"/>
  <c r="K60" i="4"/>
  <c r="K119" i="4"/>
  <c r="K245" i="4"/>
  <c r="K16" i="4"/>
  <c r="K30" i="4"/>
  <c r="K34" i="4"/>
  <c r="K38" i="4"/>
  <c r="K42" i="4"/>
  <c r="K46" i="4"/>
  <c r="K50" i="4"/>
  <c r="K58" i="4"/>
  <c r="K62" i="4"/>
  <c r="K66" i="4"/>
  <c r="K69" i="4"/>
  <c r="K73" i="4"/>
  <c r="K77" i="4"/>
  <c r="K81" i="4"/>
  <c r="K97" i="4"/>
  <c r="K101" i="4"/>
  <c r="K105" i="4"/>
  <c r="K144" i="4"/>
  <c r="K148" i="4"/>
  <c r="K152" i="4"/>
  <c r="K156" i="4"/>
  <c r="K176" i="4"/>
  <c r="K180" i="4"/>
  <c r="K184" i="4"/>
  <c r="K199" i="4"/>
  <c r="K203" i="4"/>
  <c r="K207" i="4"/>
  <c r="K266" i="4"/>
  <c r="G280" i="4"/>
  <c r="F280" i="4"/>
  <c r="K351" i="4"/>
  <c r="K355" i="4"/>
  <c r="K359" i="4"/>
  <c r="K363" i="4"/>
  <c r="K367" i="4"/>
  <c r="K371" i="4"/>
  <c r="K375" i="4"/>
  <c r="J433" i="4"/>
  <c r="F471" i="4"/>
  <c r="G471" i="4"/>
  <c r="J525" i="4"/>
  <c r="E524" i="4"/>
  <c r="G524" i="4"/>
  <c r="F525" i="4"/>
  <c r="H525" i="4"/>
  <c r="K109" i="4"/>
  <c r="H112" i="4"/>
  <c r="K113" i="4"/>
  <c r="K117" i="4"/>
  <c r="K122" i="4"/>
  <c r="K126" i="4"/>
  <c r="K129" i="4"/>
  <c r="K133" i="4"/>
  <c r="K137" i="4"/>
  <c r="K159" i="4"/>
  <c r="K163" i="4"/>
  <c r="K167" i="4"/>
  <c r="K171" i="4"/>
  <c r="K175" i="4"/>
  <c r="K179" i="4"/>
  <c r="K183" i="4"/>
  <c r="K187" i="4"/>
  <c r="K190" i="4"/>
  <c r="K194" i="4"/>
  <c r="H197" i="4"/>
  <c r="K198" i="4"/>
  <c r="K202" i="4"/>
  <c r="K206" i="4"/>
  <c r="K213" i="4"/>
  <c r="K217" i="4"/>
  <c r="H220" i="4"/>
  <c r="K221" i="4"/>
  <c r="K225" i="4"/>
  <c r="K229" i="4"/>
  <c r="K233" i="4"/>
  <c r="K240" i="4"/>
  <c r="H243" i="4"/>
  <c r="K244" i="4"/>
  <c r="K248" i="4"/>
  <c r="K251" i="4"/>
  <c r="K263" i="4"/>
  <c r="K269" i="4"/>
  <c r="K273" i="4"/>
  <c r="K277" i="4"/>
  <c r="K353" i="4"/>
  <c r="K357" i="4"/>
  <c r="K361" i="4"/>
  <c r="K365" i="4"/>
  <c r="K369" i="4"/>
  <c r="K373" i="4"/>
  <c r="K446" i="4"/>
  <c r="J487" i="4"/>
  <c r="K540" i="4"/>
  <c r="J539" i="4"/>
  <c r="K544" i="4"/>
  <c r="K189" i="4"/>
  <c r="K193" i="4"/>
  <c r="K212" i="4"/>
  <c r="K216" i="4"/>
  <c r="K239" i="4"/>
  <c r="K250" i="4"/>
  <c r="K254" i="4"/>
  <c r="H261" i="4"/>
  <c r="K352" i="4"/>
  <c r="K356" i="4"/>
  <c r="K360" i="4"/>
  <c r="K364" i="4"/>
  <c r="K368" i="4"/>
  <c r="K372" i="4"/>
  <c r="K379" i="4"/>
  <c r="K383" i="4"/>
  <c r="K387" i="4"/>
  <c r="K391" i="4"/>
  <c r="K445" i="4"/>
  <c r="K515" i="4"/>
  <c r="K519" i="4"/>
  <c r="K523" i="4"/>
  <c r="H255" i="4"/>
  <c r="K267" i="4"/>
  <c r="K271" i="4"/>
  <c r="K275" i="4"/>
  <c r="K279" i="4"/>
  <c r="K303" i="4"/>
  <c r="K307" i="4"/>
  <c r="K311" i="4"/>
  <c r="K315" i="4"/>
  <c r="K319" i="4"/>
  <c r="K326" i="4"/>
  <c r="K333" i="4"/>
  <c r="K337" i="4"/>
  <c r="K341" i="4"/>
  <c r="K345" i="4"/>
  <c r="K380" i="4"/>
  <c r="K384" i="4"/>
  <c r="K388" i="4"/>
  <c r="K392" i="4"/>
  <c r="K455" i="4"/>
  <c r="K460" i="4"/>
  <c r="K464" i="4"/>
  <c r="K468" i="4"/>
  <c r="K473" i="4"/>
  <c r="K477" i="4"/>
  <c r="K481" i="4"/>
  <c r="K485" i="4"/>
  <c r="K489" i="4"/>
  <c r="K492" i="4"/>
  <c r="F512" i="4"/>
  <c r="H512" i="4"/>
  <c r="K516" i="4"/>
  <c r="K520" i="4"/>
  <c r="K542" i="4"/>
  <c r="K268" i="4"/>
  <c r="K272" i="4"/>
  <c r="K276" i="4"/>
  <c r="K330" i="4"/>
  <c r="K334" i="4"/>
  <c r="K338" i="4"/>
  <c r="K342" i="4"/>
  <c r="K346" i="4"/>
  <c r="K474" i="4"/>
  <c r="K478" i="4"/>
  <c r="K482" i="4"/>
  <c r="K543" i="4"/>
  <c r="K507" i="4"/>
  <c r="F10" i="4"/>
  <c r="H10" i="4"/>
  <c r="K11" i="4"/>
  <c r="K27" i="4"/>
  <c r="K31" i="4"/>
  <c r="K35" i="4"/>
  <c r="G506" i="4"/>
  <c r="F506" i="4"/>
  <c r="H506" i="4"/>
  <c r="F301" i="4"/>
  <c r="G301" i="4"/>
  <c r="K325" i="4"/>
  <c r="K514" i="4"/>
  <c r="G376" i="4"/>
  <c r="F376" i="4"/>
  <c r="G441" i="4"/>
  <c r="F441" i="4"/>
  <c r="H441" i="4"/>
  <c r="K324" i="4"/>
  <c r="K328" i="4"/>
  <c r="K453" i="4"/>
  <c r="F470" i="4"/>
  <c r="H470" i="4"/>
  <c r="G487" i="4"/>
  <c r="F487" i="4"/>
  <c r="E486" i="4"/>
  <c r="J491" i="4"/>
  <c r="K491" i="4"/>
  <c r="K531" i="4"/>
  <c r="K535" i="4"/>
  <c r="K612" i="4"/>
  <c r="K620" i="4"/>
  <c r="K327" i="4"/>
  <c r="I376" i="4"/>
  <c r="K456" i="4"/>
  <c r="I512" i="4"/>
  <c r="I530" i="4"/>
  <c r="K534" i="4"/>
  <c r="K538" i="4"/>
  <c r="K611" i="4"/>
  <c r="K619" i="4"/>
  <c r="E301" i="3"/>
  <c r="F524" i="4"/>
  <c r="H524" i="4"/>
  <c r="K280" i="4"/>
  <c r="K487" i="4"/>
  <c r="K376" i="4"/>
  <c r="K539" i="4"/>
  <c r="H491" i="4"/>
  <c r="K349" i="4"/>
  <c r="K18" i="4"/>
  <c r="K563" i="4"/>
  <c r="K433" i="4"/>
  <c r="K457" i="4"/>
  <c r="H349" i="4"/>
  <c r="I329" i="4"/>
  <c r="I323" i="4"/>
  <c r="K21" i="4"/>
  <c r="K12" i="4"/>
  <c r="H329" i="4"/>
  <c r="K471" i="4"/>
  <c r="H471" i="4"/>
  <c r="H487" i="4"/>
  <c r="K26" i="4"/>
  <c r="K621" i="4"/>
  <c r="G323" i="4"/>
  <c r="H323" i="4"/>
  <c r="K575" i="4"/>
  <c r="J323" i="4"/>
  <c r="J301" i="4"/>
  <c r="J39" i="4"/>
  <c r="J10" i="4"/>
  <c r="H301" i="4"/>
  <c r="K265" i="4"/>
  <c r="K525" i="4"/>
  <c r="J524" i="4"/>
  <c r="J506" i="4"/>
  <c r="J486" i="4"/>
  <c r="J470" i="4"/>
  <c r="J441" i="4"/>
  <c r="H280" i="4"/>
  <c r="K443" i="4"/>
  <c r="K261" i="4"/>
  <c r="F486" i="4"/>
  <c r="G486" i="4"/>
  <c r="I249" i="4"/>
  <c r="K255" i="4"/>
  <c r="K530" i="4"/>
  <c r="I524" i="4"/>
  <c r="K452" i="4"/>
  <c r="K512" i="4"/>
  <c r="H376" i="4"/>
  <c r="E280" i="3"/>
  <c r="K329" i="4"/>
  <c r="K524" i="4"/>
  <c r="H486" i="4"/>
  <c r="K249" i="4"/>
  <c r="I243" i="4"/>
  <c r="K323" i="4"/>
  <c r="I301" i="4"/>
  <c r="K301" i="4"/>
  <c r="I506" i="4"/>
  <c r="J95" i="3"/>
  <c r="I95" i="3"/>
  <c r="H95" i="3"/>
  <c r="J94" i="3"/>
  <c r="I94" i="3"/>
  <c r="H94" i="3"/>
  <c r="J93" i="3"/>
  <c r="I93" i="3"/>
  <c r="H93" i="3"/>
  <c r="J92" i="3"/>
  <c r="I92" i="3"/>
  <c r="H92" i="3"/>
  <c r="J91" i="3"/>
  <c r="I91" i="3"/>
  <c r="K91" i="3"/>
  <c r="H91" i="3"/>
  <c r="J90" i="3"/>
  <c r="I90" i="3"/>
  <c r="H90" i="3"/>
  <c r="J89" i="3"/>
  <c r="I89" i="3"/>
  <c r="H89" i="3"/>
  <c r="J88" i="3"/>
  <c r="I88" i="3"/>
  <c r="H88" i="3"/>
  <c r="J87" i="3"/>
  <c r="I87" i="3"/>
  <c r="K87" i="3"/>
  <c r="H87" i="3"/>
  <c r="J86" i="3"/>
  <c r="I86" i="3"/>
  <c r="H86" i="3"/>
  <c r="J85" i="3"/>
  <c r="I85" i="3"/>
  <c r="H85" i="3"/>
  <c r="J84" i="3"/>
  <c r="I84" i="3"/>
  <c r="H84" i="3"/>
  <c r="J83" i="3"/>
  <c r="I83" i="3"/>
  <c r="H83" i="3"/>
  <c r="G82" i="3"/>
  <c r="F82" i="3"/>
  <c r="J81" i="3"/>
  <c r="I81" i="3"/>
  <c r="H81" i="3"/>
  <c r="J80" i="3"/>
  <c r="I80" i="3"/>
  <c r="H80" i="3"/>
  <c r="J79" i="3"/>
  <c r="I79" i="3"/>
  <c r="H79" i="3"/>
  <c r="J78" i="3"/>
  <c r="I78" i="3"/>
  <c r="H78" i="3"/>
  <c r="J77" i="3"/>
  <c r="I77" i="3"/>
  <c r="H77" i="3"/>
  <c r="J76" i="3"/>
  <c r="I76" i="3"/>
  <c r="H76" i="3"/>
  <c r="J75" i="3"/>
  <c r="I75" i="3"/>
  <c r="H75" i="3"/>
  <c r="J74" i="3"/>
  <c r="I74" i="3"/>
  <c r="H74" i="3"/>
  <c r="J73" i="3"/>
  <c r="I73" i="3"/>
  <c r="H73" i="3"/>
  <c r="J72" i="3"/>
  <c r="I72" i="3"/>
  <c r="K72" i="3"/>
  <c r="H72" i="3"/>
  <c r="J71" i="3"/>
  <c r="I71" i="3"/>
  <c r="H71" i="3"/>
  <c r="J70" i="3"/>
  <c r="I70" i="3"/>
  <c r="H70" i="3"/>
  <c r="J69" i="3"/>
  <c r="I69" i="3"/>
  <c r="H69" i="3"/>
  <c r="G68" i="3"/>
  <c r="F68" i="3"/>
  <c r="H68" i="3"/>
  <c r="J67" i="3"/>
  <c r="I67" i="3"/>
  <c r="H67" i="3"/>
  <c r="J66" i="3"/>
  <c r="I66" i="3"/>
  <c r="H66" i="3"/>
  <c r="J65" i="3"/>
  <c r="I65" i="3"/>
  <c r="K65" i="3"/>
  <c r="H65" i="3"/>
  <c r="J64" i="3"/>
  <c r="I64" i="3"/>
  <c r="H64" i="3"/>
  <c r="J63" i="3"/>
  <c r="I63" i="3"/>
  <c r="H63" i="3"/>
  <c r="J62" i="3"/>
  <c r="I62" i="3"/>
  <c r="H62" i="3"/>
  <c r="J61" i="3"/>
  <c r="I61" i="3"/>
  <c r="K61" i="3"/>
  <c r="H61" i="3"/>
  <c r="J60" i="3"/>
  <c r="I60" i="3"/>
  <c r="H60" i="3"/>
  <c r="J59" i="3"/>
  <c r="I59" i="3"/>
  <c r="H59" i="3"/>
  <c r="J58" i="3"/>
  <c r="I58" i="3"/>
  <c r="H58" i="3"/>
  <c r="J57" i="3"/>
  <c r="I57" i="3"/>
  <c r="K57" i="3"/>
  <c r="H57" i="3"/>
  <c r="J56" i="3"/>
  <c r="I56" i="3"/>
  <c r="H56" i="3"/>
  <c r="J55" i="3"/>
  <c r="I55" i="3"/>
  <c r="H55" i="3"/>
  <c r="G54" i="3"/>
  <c r="F54" i="3"/>
  <c r="K243" i="4"/>
  <c r="I236" i="4"/>
  <c r="K506" i="4"/>
  <c r="I486" i="4"/>
  <c r="K76" i="3"/>
  <c r="K80" i="3"/>
  <c r="K95" i="3"/>
  <c r="K58" i="3"/>
  <c r="K62" i="3"/>
  <c r="K66" i="3"/>
  <c r="K69" i="3"/>
  <c r="K73" i="3"/>
  <c r="K77" i="3"/>
  <c r="K81" i="3"/>
  <c r="K84" i="3"/>
  <c r="K88" i="3"/>
  <c r="K92" i="3"/>
  <c r="K55" i="3"/>
  <c r="K59" i="3"/>
  <c r="K63" i="3"/>
  <c r="K67" i="3"/>
  <c r="K70" i="3"/>
  <c r="K74" i="3"/>
  <c r="K78" i="3"/>
  <c r="K85" i="3"/>
  <c r="K89" i="3"/>
  <c r="K93" i="3"/>
  <c r="K83" i="3"/>
  <c r="H82" i="3"/>
  <c r="K56" i="3"/>
  <c r="K60" i="3"/>
  <c r="K64" i="3"/>
  <c r="K71" i="3"/>
  <c r="K75" i="3"/>
  <c r="K79" i="3"/>
  <c r="K86" i="3"/>
  <c r="K90" i="3"/>
  <c r="K94" i="3"/>
  <c r="H54" i="3"/>
  <c r="J231" i="3"/>
  <c r="I231" i="3"/>
  <c r="H231" i="3"/>
  <c r="K236" i="4"/>
  <c r="I220" i="4"/>
  <c r="K486" i="4"/>
  <c r="I470" i="4"/>
  <c r="K231" i="3"/>
  <c r="E441" i="3"/>
  <c r="J462" i="3"/>
  <c r="I462" i="3"/>
  <c r="H462" i="3"/>
  <c r="J461" i="3"/>
  <c r="I461" i="3"/>
  <c r="H461" i="3"/>
  <c r="J460" i="3"/>
  <c r="I460" i="3"/>
  <c r="H460" i="3"/>
  <c r="J459" i="3"/>
  <c r="I459" i="3"/>
  <c r="H459" i="3"/>
  <c r="J458" i="3"/>
  <c r="I458" i="3"/>
  <c r="H458" i="3"/>
  <c r="J456" i="3"/>
  <c r="I456" i="3"/>
  <c r="H456" i="3"/>
  <c r="J455" i="3"/>
  <c r="I455" i="3"/>
  <c r="H455" i="3"/>
  <c r="J454" i="3"/>
  <c r="I454" i="3"/>
  <c r="H454" i="3"/>
  <c r="J453" i="3"/>
  <c r="I453" i="3"/>
  <c r="H453" i="3"/>
  <c r="J451" i="3"/>
  <c r="I451" i="3"/>
  <c r="H451" i="3"/>
  <c r="J450" i="3"/>
  <c r="I450" i="3"/>
  <c r="H450" i="3"/>
  <c r="J448" i="3"/>
  <c r="I448" i="3"/>
  <c r="H448" i="3"/>
  <c r="J447" i="3"/>
  <c r="I447" i="3"/>
  <c r="H447" i="3"/>
  <c r="J446" i="3"/>
  <c r="I446" i="3"/>
  <c r="H446" i="3"/>
  <c r="J445" i="3"/>
  <c r="I445" i="3"/>
  <c r="H445" i="3"/>
  <c r="J444" i="3"/>
  <c r="I444" i="3"/>
  <c r="H444" i="3"/>
  <c r="J442" i="3"/>
  <c r="I442" i="3"/>
  <c r="H442" i="3"/>
  <c r="H463" i="3"/>
  <c r="I463" i="3"/>
  <c r="J463" i="3"/>
  <c r="J270" i="3"/>
  <c r="I270" i="3"/>
  <c r="H270" i="3"/>
  <c r="J269" i="3"/>
  <c r="I269" i="3"/>
  <c r="H269" i="3"/>
  <c r="J268" i="3"/>
  <c r="I268" i="3"/>
  <c r="H268" i="3"/>
  <c r="J267" i="3"/>
  <c r="I267" i="3"/>
  <c r="H267" i="3"/>
  <c r="J225" i="3"/>
  <c r="I225" i="3"/>
  <c r="H225" i="3"/>
  <c r="J224" i="3"/>
  <c r="I224" i="3"/>
  <c r="H224" i="3"/>
  <c r="J223" i="3"/>
  <c r="I223" i="3"/>
  <c r="H223" i="3"/>
  <c r="J222" i="3"/>
  <c r="I222" i="3"/>
  <c r="H222" i="3"/>
  <c r="J214" i="3"/>
  <c r="I214" i="3"/>
  <c r="H214" i="3"/>
  <c r="J213" i="3"/>
  <c r="I213" i="3"/>
  <c r="H213" i="3"/>
  <c r="J212" i="3"/>
  <c r="I212" i="3"/>
  <c r="H212" i="3"/>
  <c r="J211" i="3"/>
  <c r="I211" i="3"/>
  <c r="H211" i="3"/>
  <c r="J202" i="3"/>
  <c r="I202" i="3"/>
  <c r="H202" i="3"/>
  <c r="J201" i="3"/>
  <c r="I201" i="3"/>
  <c r="H201" i="3"/>
  <c r="J200" i="3"/>
  <c r="I200" i="3"/>
  <c r="H200" i="3"/>
  <c r="J199" i="3"/>
  <c r="I199" i="3"/>
  <c r="H199" i="3"/>
  <c r="J190" i="3"/>
  <c r="I190" i="3"/>
  <c r="H190" i="3"/>
  <c r="J178" i="3"/>
  <c r="I178" i="3"/>
  <c r="H178" i="3"/>
  <c r="J177" i="3"/>
  <c r="I177" i="3"/>
  <c r="H177" i="3"/>
  <c r="J176" i="3"/>
  <c r="I176" i="3"/>
  <c r="H176" i="3"/>
  <c r="J175" i="3"/>
  <c r="I175" i="3"/>
  <c r="H175" i="3"/>
  <c r="J162" i="3"/>
  <c r="I162" i="3"/>
  <c r="H162" i="3"/>
  <c r="J161" i="3"/>
  <c r="I161" i="3"/>
  <c r="H161" i="3"/>
  <c r="J160" i="3"/>
  <c r="I160" i="3"/>
  <c r="H160" i="3"/>
  <c r="J159" i="3"/>
  <c r="I159" i="3"/>
  <c r="H159" i="3"/>
  <c r="J146" i="3"/>
  <c r="I146" i="3"/>
  <c r="H146" i="3"/>
  <c r="J145" i="3"/>
  <c r="I145" i="3"/>
  <c r="H145" i="3"/>
  <c r="J144" i="3"/>
  <c r="I144" i="3"/>
  <c r="H144" i="3"/>
  <c r="J143" i="3"/>
  <c r="I143" i="3"/>
  <c r="H143" i="3"/>
  <c r="J132" i="3"/>
  <c r="I132" i="3"/>
  <c r="H132" i="3"/>
  <c r="J131" i="3"/>
  <c r="I131" i="3"/>
  <c r="H131" i="3"/>
  <c r="J130" i="3"/>
  <c r="I130" i="3"/>
  <c r="H130" i="3"/>
  <c r="J129" i="3"/>
  <c r="I129" i="3"/>
  <c r="H129" i="3"/>
  <c r="J117" i="3"/>
  <c r="I117" i="3"/>
  <c r="H117" i="3"/>
  <c r="J116" i="3"/>
  <c r="I116" i="3"/>
  <c r="H116" i="3"/>
  <c r="J115" i="3"/>
  <c r="I115" i="3"/>
  <c r="H115" i="3"/>
  <c r="J114" i="3"/>
  <c r="I114" i="3"/>
  <c r="H114" i="3"/>
  <c r="J101" i="3"/>
  <c r="I101" i="3"/>
  <c r="H101" i="3"/>
  <c r="J100" i="3"/>
  <c r="I100" i="3"/>
  <c r="H100" i="3"/>
  <c r="J99" i="3"/>
  <c r="I99" i="3"/>
  <c r="H99" i="3"/>
  <c r="J98" i="3"/>
  <c r="I98" i="3"/>
  <c r="H98" i="3"/>
  <c r="H97" i="3"/>
  <c r="I97" i="3"/>
  <c r="J97" i="3"/>
  <c r="H44" i="3"/>
  <c r="I44" i="3"/>
  <c r="J44" i="3"/>
  <c r="H45" i="3"/>
  <c r="I45" i="3"/>
  <c r="J45" i="3"/>
  <c r="J42" i="3"/>
  <c r="I42" i="3"/>
  <c r="H42" i="3"/>
  <c r="K220" i="4"/>
  <c r="I209" i="4"/>
  <c r="K470" i="4"/>
  <c r="I441" i="4"/>
  <c r="K441" i="4"/>
  <c r="K117" i="3"/>
  <c r="K454" i="3"/>
  <c r="K459" i="3"/>
  <c r="K115" i="3"/>
  <c r="K130" i="3"/>
  <c r="K99" i="3"/>
  <c r="K144" i="3"/>
  <c r="K160" i="3"/>
  <c r="K176" i="3"/>
  <c r="K199" i="3"/>
  <c r="K211" i="3"/>
  <c r="K222" i="3"/>
  <c r="K267" i="3"/>
  <c r="K456" i="3"/>
  <c r="K461" i="3"/>
  <c r="K463" i="3"/>
  <c r="K447" i="3"/>
  <c r="K445" i="3"/>
  <c r="K450" i="3"/>
  <c r="K44" i="3"/>
  <c r="K116" i="3"/>
  <c r="K444" i="3"/>
  <c r="K448" i="3"/>
  <c r="K453" i="3"/>
  <c r="K458" i="3"/>
  <c r="K462" i="3"/>
  <c r="K42" i="3"/>
  <c r="K98" i="3"/>
  <c r="K114" i="3"/>
  <c r="K129" i="3"/>
  <c r="K143" i="3"/>
  <c r="K159" i="3"/>
  <c r="K175" i="3"/>
  <c r="K190" i="3"/>
  <c r="K202" i="3"/>
  <c r="K446" i="3"/>
  <c r="K100" i="3"/>
  <c r="K131" i="3"/>
  <c r="K145" i="3"/>
  <c r="K161" i="3"/>
  <c r="K177" i="3"/>
  <c r="K200" i="3"/>
  <c r="K212" i="3"/>
  <c r="K223" i="3"/>
  <c r="K268" i="3"/>
  <c r="K442" i="3"/>
  <c r="K451" i="3"/>
  <c r="K455" i="3"/>
  <c r="K460" i="3"/>
  <c r="K214" i="3"/>
  <c r="K225" i="3"/>
  <c r="K270" i="3"/>
  <c r="K45" i="3"/>
  <c r="K97" i="3"/>
  <c r="K101" i="3"/>
  <c r="K132" i="3"/>
  <c r="K146" i="3"/>
  <c r="K162" i="3"/>
  <c r="K178" i="3"/>
  <c r="K201" i="3"/>
  <c r="K213" i="3"/>
  <c r="K224" i="3"/>
  <c r="K269" i="3"/>
  <c r="J281" i="3"/>
  <c r="J289" i="3"/>
  <c r="I289" i="3"/>
  <c r="H289" i="3"/>
  <c r="J288" i="3"/>
  <c r="I288" i="3"/>
  <c r="H288" i="3"/>
  <c r="J287" i="3"/>
  <c r="I287" i="3"/>
  <c r="H287" i="3"/>
  <c r="J286" i="3"/>
  <c r="I286" i="3"/>
  <c r="H286" i="3"/>
  <c r="J285" i="3"/>
  <c r="I285" i="3"/>
  <c r="H285" i="3"/>
  <c r="J284" i="3"/>
  <c r="I284" i="3"/>
  <c r="H284" i="3"/>
  <c r="J283" i="3"/>
  <c r="I283" i="3"/>
  <c r="H283" i="3"/>
  <c r="J282" i="3"/>
  <c r="I282" i="3"/>
  <c r="H282" i="3"/>
  <c r="I281" i="3"/>
  <c r="H281" i="3"/>
  <c r="G280" i="3"/>
  <c r="E10" i="3"/>
  <c r="J24" i="3"/>
  <c r="I24" i="3"/>
  <c r="H24" i="3"/>
  <c r="J29" i="3"/>
  <c r="I29" i="3"/>
  <c r="H29" i="3"/>
  <c r="K209" i="4"/>
  <c r="I197" i="4"/>
  <c r="K432" i="4"/>
  <c r="K394" i="4"/>
  <c r="K452" i="3"/>
  <c r="K443" i="3"/>
  <c r="K449" i="3"/>
  <c r="K457" i="3"/>
  <c r="K281" i="3"/>
  <c r="K285" i="3"/>
  <c r="K289" i="3"/>
  <c r="K282" i="3"/>
  <c r="K286" i="3"/>
  <c r="K284" i="3"/>
  <c r="K288" i="3"/>
  <c r="K29" i="3"/>
  <c r="K283" i="3"/>
  <c r="K287" i="3"/>
  <c r="F280" i="3"/>
  <c r="H280" i="3"/>
  <c r="K24" i="3"/>
  <c r="J440" i="3"/>
  <c r="I440" i="3"/>
  <c r="H440" i="3"/>
  <c r="J439" i="3"/>
  <c r="I439" i="3"/>
  <c r="H439" i="3"/>
  <c r="J438" i="3"/>
  <c r="I438" i="3"/>
  <c r="H438" i="3"/>
  <c r="J437" i="3"/>
  <c r="I437" i="3"/>
  <c r="H437" i="3"/>
  <c r="J436" i="3"/>
  <c r="I436" i="3"/>
  <c r="H436" i="3"/>
  <c r="J435" i="3"/>
  <c r="I435" i="3"/>
  <c r="H435" i="3"/>
  <c r="J434" i="3"/>
  <c r="I434" i="3"/>
  <c r="H434" i="3"/>
  <c r="E433" i="3"/>
  <c r="G433" i="3"/>
  <c r="K197" i="4"/>
  <c r="I188" i="4"/>
  <c r="K437" i="3"/>
  <c r="J433" i="3"/>
  <c r="K435" i="3"/>
  <c r="K439" i="3"/>
  <c r="K434" i="3"/>
  <c r="K438" i="3"/>
  <c r="I433" i="3"/>
  <c r="K436" i="3"/>
  <c r="K440" i="3"/>
  <c r="F433" i="3"/>
  <c r="H433" i="3"/>
  <c r="J187" i="3"/>
  <c r="I187" i="3"/>
  <c r="H187" i="3"/>
  <c r="J186" i="3"/>
  <c r="I186" i="3"/>
  <c r="H186" i="3"/>
  <c r="J185" i="3"/>
  <c r="I185" i="3"/>
  <c r="H185" i="3"/>
  <c r="K188" i="4"/>
  <c r="I173" i="4"/>
  <c r="K186" i="3"/>
  <c r="K433" i="3"/>
  <c r="K185" i="3"/>
  <c r="K187" i="3"/>
  <c r="J430" i="3"/>
  <c r="I430" i="3"/>
  <c r="H430" i="3"/>
  <c r="J429" i="3"/>
  <c r="I429" i="3"/>
  <c r="H429" i="3"/>
  <c r="J428" i="3"/>
  <c r="I428" i="3"/>
  <c r="H428" i="3"/>
  <c r="J427" i="3"/>
  <c r="I427" i="3"/>
  <c r="H427" i="3"/>
  <c r="J426" i="3"/>
  <c r="I426" i="3"/>
  <c r="H426" i="3"/>
  <c r="J425" i="3"/>
  <c r="I425" i="3"/>
  <c r="H425" i="3"/>
  <c r="J424" i="3"/>
  <c r="I424" i="3"/>
  <c r="H424" i="3"/>
  <c r="J423" i="3"/>
  <c r="I423" i="3"/>
  <c r="H423" i="3"/>
  <c r="J422" i="3"/>
  <c r="I422" i="3"/>
  <c r="H422" i="3"/>
  <c r="J421" i="3"/>
  <c r="I421" i="3"/>
  <c r="H421" i="3"/>
  <c r="J420" i="3"/>
  <c r="I420" i="3"/>
  <c r="H420" i="3"/>
  <c r="J419" i="3"/>
  <c r="I419" i="3"/>
  <c r="H419" i="3"/>
  <c r="J418" i="3"/>
  <c r="I418" i="3"/>
  <c r="H418" i="3"/>
  <c r="J417" i="3"/>
  <c r="I417" i="3"/>
  <c r="H417" i="3"/>
  <c r="J416" i="3"/>
  <c r="I416" i="3"/>
  <c r="H416" i="3"/>
  <c r="J415" i="3"/>
  <c r="I415" i="3"/>
  <c r="H415" i="3"/>
  <c r="J414" i="3"/>
  <c r="I414" i="3"/>
  <c r="H414" i="3"/>
  <c r="J413" i="3"/>
  <c r="I413" i="3"/>
  <c r="H413" i="3"/>
  <c r="J412" i="3"/>
  <c r="I412" i="3"/>
  <c r="H412" i="3"/>
  <c r="J411" i="3"/>
  <c r="I411" i="3"/>
  <c r="H411" i="3"/>
  <c r="J410" i="3"/>
  <c r="I410" i="3"/>
  <c r="H410" i="3"/>
  <c r="J409" i="3"/>
  <c r="I409" i="3"/>
  <c r="H409" i="3"/>
  <c r="J408" i="3"/>
  <c r="I408" i="3"/>
  <c r="H408" i="3"/>
  <c r="J407" i="3"/>
  <c r="I407" i="3"/>
  <c r="H407" i="3"/>
  <c r="J406" i="3"/>
  <c r="I406" i="3"/>
  <c r="H406" i="3"/>
  <c r="J405" i="3"/>
  <c r="I405" i="3"/>
  <c r="H405" i="3"/>
  <c r="J404" i="3"/>
  <c r="I404" i="3"/>
  <c r="H404" i="3"/>
  <c r="J403" i="3"/>
  <c r="I403" i="3"/>
  <c r="H403" i="3"/>
  <c r="J402" i="3"/>
  <c r="I402" i="3"/>
  <c r="H402" i="3"/>
  <c r="J401" i="3"/>
  <c r="I401" i="3"/>
  <c r="H401" i="3"/>
  <c r="J400" i="3"/>
  <c r="I400" i="3"/>
  <c r="H400" i="3"/>
  <c r="J399" i="3"/>
  <c r="I399" i="3"/>
  <c r="H399" i="3"/>
  <c r="J398" i="3"/>
  <c r="I398" i="3"/>
  <c r="H398" i="3"/>
  <c r="J397" i="3"/>
  <c r="I397" i="3"/>
  <c r="H397" i="3"/>
  <c r="J396" i="3"/>
  <c r="I396" i="3"/>
  <c r="H396" i="3"/>
  <c r="J395" i="3"/>
  <c r="I395" i="3"/>
  <c r="H395" i="3"/>
  <c r="E376" i="3"/>
  <c r="J386" i="3"/>
  <c r="I386" i="3"/>
  <c r="H386" i="3"/>
  <c r="J385" i="3"/>
  <c r="I385" i="3"/>
  <c r="H385" i="3"/>
  <c r="J384" i="3"/>
  <c r="I384" i="3"/>
  <c r="H384" i="3"/>
  <c r="J381" i="3"/>
  <c r="I381" i="3"/>
  <c r="H381" i="3"/>
  <c r="J387" i="3"/>
  <c r="I387" i="3"/>
  <c r="H387" i="3"/>
  <c r="H380" i="3"/>
  <c r="I380" i="3"/>
  <c r="J380" i="3"/>
  <c r="H382" i="3"/>
  <c r="I382" i="3"/>
  <c r="J382" i="3"/>
  <c r="H383" i="3"/>
  <c r="I383" i="3"/>
  <c r="J383" i="3"/>
  <c r="J326" i="3"/>
  <c r="I326" i="3"/>
  <c r="H326" i="3"/>
  <c r="K173" i="4"/>
  <c r="I157" i="4"/>
  <c r="K396" i="3"/>
  <c r="K400" i="3"/>
  <c r="K404" i="3"/>
  <c r="K428" i="3"/>
  <c r="K395" i="3"/>
  <c r="K399" i="3"/>
  <c r="K403" i="3"/>
  <c r="K407" i="3"/>
  <c r="K411" i="3"/>
  <c r="K415" i="3"/>
  <c r="K419" i="3"/>
  <c r="K386" i="3"/>
  <c r="K408" i="3"/>
  <c r="K412" i="3"/>
  <c r="K416" i="3"/>
  <c r="K420" i="3"/>
  <c r="K424" i="3"/>
  <c r="K423" i="3"/>
  <c r="K427" i="3"/>
  <c r="K398" i="3"/>
  <c r="K402" i="3"/>
  <c r="K406" i="3"/>
  <c r="K410" i="3"/>
  <c r="K414" i="3"/>
  <c r="K418" i="3"/>
  <c r="K422" i="3"/>
  <c r="K426" i="3"/>
  <c r="K430" i="3"/>
  <c r="K397" i="3"/>
  <c r="K401" i="3"/>
  <c r="K405" i="3"/>
  <c r="K409" i="3"/>
  <c r="K413" i="3"/>
  <c r="K417" i="3"/>
  <c r="K421" i="3"/>
  <c r="K425" i="3"/>
  <c r="K429" i="3"/>
  <c r="K385" i="3"/>
  <c r="K384" i="3"/>
  <c r="K382" i="3"/>
  <c r="K381" i="3"/>
  <c r="K387" i="3"/>
  <c r="K383" i="3"/>
  <c r="K326" i="3"/>
  <c r="K380" i="3"/>
  <c r="J374" i="3"/>
  <c r="I374" i="3"/>
  <c r="H374" i="3"/>
  <c r="J373" i="3"/>
  <c r="I373" i="3"/>
  <c r="H373" i="3"/>
  <c r="J372" i="3"/>
  <c r="I372" i="3"/>
  <c r="H372" i="3"/>
  <c r="J371" i="3"/>
  <c r="I371" i="3"/>
  <c r="H371" i="3"/>
  <c r="J370" i="3"/>
  <c r="I370" i="3"/>
  <c r="H370" i="3"/>
  <c r="J369" i="3"/>
  <c r="I369" i="3"/>
  <c r="H369" i="3"/>
  <c r="J368" i="3"/>
  <c r="I368" i="3"/>
  <c r="H368" i="3"/>
  <c r="J367" i="3"/>
  <c r="I367" i="3"/>
  <c r="H367" i="3"/>
  <c r="J366" i="3"/>
  <c r="I366" i="3"/>
  <c r="H366" i="3"/>
  <c r="J365" i="3"/>
  <c r="I365" i="3"/>
  <c r="H365" i="3"/>
  <c r="J364" i="3"/>
  <c r="I364" i="3"/>
  <c r="H364" i="3"/>
  <c r="J363" i="3"/>
  <c r="I363" i="3"/>
  <c r="H363" i="3"/>
  <c r="J362" i="3"/>
  <c r="I362" i="3"/>
  <c r="H362" i="3"/>
  <c r="J361" i="3"/>
  <c r="I361" i="3"/>
  <c r="H361" i="3"/>
  <c r="J360" i="3"/>
  <c r="I360" i="3"/>
  <c r="H360" i="3"/>
  <c r="J359" i="3"/>
  <c r="I359" i="3"/>
  <c r="H359" i="3"/>
  <c r="J358" i="3"/>
  <c r="I358" i="3"/>
  <c r="H358" i="3"/>
  <c r="J357" i="3"/>
  <c r="I357" i="3"/>
  <c r="H357" i="3"/>
  <c r="J356" i="3"/>
  <c r="I356" i="3"/>
  <c r="H356" i="3"/>
  <c r="J355" i="3"/>
  <c r="I355" i="3"/>
  <c r="H355" i="3"/>
  <c r="J354" i="3"/>
  <c r="I354" i="3"/>
  <c r="H354" i="3"/>
  <c r="J353" i="3"/>
  <c r="I353" i="3"/>
  <c r="H353" i="3"/>
  <c r="J352" i="3"/>
  <c r="I352" i="3"/>
  <c r="H352" i="3"/>
  <c r="J351" i="3"/>
  <c r="I351" i="3"/>
  <c r="H351" i="3"/>
  <c r="J350" i="3"/>
  <c r="I350" i="3"/>
  <c r="H350" i="3"/>
  <c r="E349" i="3"/>
  <c r="F349" i="3"/>
  <c r="J348" i="3"/>
  <c r="I348" i="3"/>
  <c r="H348" i="3"/>
  <c r="J347" i="3"/>
  <c r="I347" i="3"/>
  <c r="H347" i="3"/>
  <c r="J346" i="3"/>
  <c r="I346" i="3"/>
  <c r="H346" i="3"/>
  <c r="J345" i="3"/>
  <c r="I345" i="3"/>
  <c r="H345" i="3"/>
  <c r="J344" i="3"/>
  <c r="I344" i="3"/>
  <c r="H344" i="3"/>
  <c r="J343" i="3"/>
  <c r="I343" i="3"/>
  <c r="H343" i="3"/>
  <c r="J342" i="3"/>
  <c r="I342" i="3"/>
  <c r="H342" i="3"/>
  <c r="J341" i="3"/>
  <c r="I341" i="3"/>
  <c r="H341" i="3"/>
  <c r="J340" i="3"/>
  <c r="I340" i="3"/>
  <c r="H340" i="3"/>
  <c r="J339" i="3"/>
  <c r="I339" i="3"/>
  <c r="H339" i="3"/>
  <c r="J338" i="3"/>
  <c r="I338" i="3"/>
  <c r="H338" i="3"/>
  <c r="J337" i="3"/>
  <c r="I337" i="3"/>
  <c r="H337" i="3"/>
  <c r="J336" i="3"/>
  <c r="I336" i="3"/>
  <c r="H336" i="3"/>
  <c r="J335" i="3"/>
  <c r="I335" i="3"/>
  <c r="H335" i="3"/>
  <c r="J334" i="3"/>
  <c r="I334" i="3"/>
  <c r="H334" i="3"/>
  <c r="J333" i="3"/>
  <c r="I333" i="3"/>
  <c r="H333" i="3"/>
  <c r="J332" i="3"/>
  <c r="I332" i="3"/>
  <c r="H332" i="3"/>
  <c r="J331" i="3"/>
  <c r="I331" i="3"/>
  <c r="H331" i="3"/>
  <c r="J330" i="3"/>
  <c r="I330" i="3"/>
  <c r="H330" i="3"/>
  <c r="E329" i="3"/>
  <c r="J328" i="3"/>
  <c r="I328" i="3"/>
  <c r="H328" i="3"/>
  <c r="J327" i="3"/>
  <c r="I327" i="3"/>
  <c r="H327" i="3"/>
  <c r="J325" i="3"/>
  <c r="I325" i="3"/>
  <c r="H325" i="3"/>
  <c r="J324" i="3"/>
  <c r="I324" i="3"/>
  <c r="H324" i="3"/>
  <c r="H375" i="3"/>
  <c r="I375" i="3"/>
  <c r="J375" i="3"/>
  <c r="H377" i="3"/>
  <c r="I377" i="3"/>
  <c r="J377" i="3"/>
  <c r="H378" i="3"/>
  <c r="I378" i="3"/>
  <c r="J378" i="3"/>
  <c r="H379" i="3"/>
  <c r="I379" i="3"/>
  <c r="J379" i="3"/>
  <c r="J314" i="3"/>
  <c r="I314" i="3"/>
  <c r="H314" i="3"/>
  <c r="J313" i="3"/>
  <c r="I313" i="3"/>
  <c r="H313" i="3"/>
  <c r="J312" i="3"/>
  <c r="I312" i="3"/>
  <c r="H312" i="3"/>
  <c r="K157" i="4"/>
  <c r="I141" i="4"/>
  <c r="G329" i="3"/>
  <c r="E323" i="3"/>
  <c r="G323" i="3"/>
  <c r="K351" i="3"/>
  <c r="K355" i="3"/>
  <c r="K359" i="3"/>
  <c r="K363" i="3"/>
  <c r="K367" i="3"/>
  <c r="K313" i="3"/>
  <c r="K372" i="3"/>
  <c r="K371" i="3"/>
  <c r="K350" i="3"/>
  <c r="K354" i="3"/>
  <c r="K358" i="3"/>
  <c r="K362" i="3"/>
  <c r="K374" i="3"/>
  <c r="K327" i="3"/>
  <c r="K366" i="3"/>
  <c r="K370" i="3"/>
  <c r="K324" i="3"/>
  <c r="K357" i="3"/>
  <c r="K361" i="3"/>
  <c r="K365" i="3"/>
  <c r="K369" i="3"/>
  <c r="K373" i="3"/>
  <c r="K336" i="3"/>
  <c r="K332" i="3"/>
  <c r="K340" i="3"/>
  <c r="J349" i="3"/>
  <c r="J329" i="3"/>
  <c r="I349" i="3"/>
  <c r="I329" i="3"/>
  <c r="K353" i="3"/>
  <c r="K352" i="3"/>
  <c r="K356" i="3"/>
  <c r="K360" i="3"/>
  <c r="K364" i="3"/>
  <c r="K368" i="3"/>
  <c r="K331" i="3"/>
  <c r="K335" i="3"/>
  <c r="K339" i="3"/>
  <c r="K343" i="3"/>
  <c r="K347" i="3"/>
  <c r="F329" i="3"/>
  <c r="K328" i="3"/>
  <c r="K330" i="3"/>
  <c r="K338" i="3"/>
  <c r="K325" i="3"/>
  <c r="K344" i="3"/>
  <c r="K348" i="3"/>
  <c r="K334" i="3"/>
  <c r="K342" i="3"/>
  <c r="K346" i="3"/>
  <c r="G349" i="3"/>
  <c r="H349" i="3"/>
  <c r="K378" i="3"/>
  <c r="K333" i="3"/>
  <c r="K337" i="3"/>
  <c r="K341" i="3"/>
  <c r="K345" i="3"/>
  <c r="K312" i="3"/>
  <c r="K375" i="3"/>
  <c r="K379" i="3"/>
  <c r="F376" i="3"/>
  <c r="K314" i="3"/>
  <c r="K377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00" i="3"/>
  <c r="I300" i="3"/>
  <c r="H300" i="3"/>
  <c r="J299" i="3"/>
  <c r="I299" i="3"/>
  <c r="H299" i="3"/>
  <c r="J298" i="3"/>
  <c r="I298" i="3"/>
  <c r="H298" i="3"/>
  <c r="J297" i="3"/>
  <c r="I297" i="3"/>
  <c r="H297" i="3"/>
  <c r="J296" i="3"/>
  <c r="I296" i="3"/>
  <c r="H296" i="3"/>
  <c r="J295" i="3"/>
  <c r="I295" i="3"/>
  <c r="H295" i="3"/>
  <c r="J294" i="3"/>
  <c r="I294" i="3"/>
  <c r="H294" i="3"/>
  <c r="J322" i="3"/>
  <c r="I322" i="3"/>
  <c r="H322" i="3"/>
  <c r="J321" i="3"/>
  <c r="I321" i="3"/>
  <c r="H321" i="3"/>
  <c r="J320" i="3"/>
  <c r="I320" i="3"/>
  <c r="H320" i="3"/>
  <c r="J319" i="3"/>
  <c r="I319" i="3"/>
  <c r="H319" i="3"/>
  <c r="J318" i="3"/>
  <c r="I318" i="3"/>
  <c r="H318" i="3"/>
  <c r="J317" i="3"/>
  <c r="I317" i="3"/>
  <c r="H317" i="3"/>
  <c r="J316" i="3"/>
  <c r="I316" i="3"/>
  <c r="H316" i="3"/>
  <c r="J431" i="3"/>
  <c r="I431" i="3"/>
  <c r="H431" i="3"/>
  <c r="J485" i="3"/>
  <c r="I485" i="3"/>
  <c r="H485" i="3"/>
  <c r="J484" i="3"/>
  <c r="I484" i="3"/>
  <c r="H484" i="3"/>
  <c r="J483" i="3"/>
  <c r="I483" i="3"/>
  <c r="H483" i="3"/>
  <c r="J482" i="3"/>
  <c r="I482" i="3"/>
  <c r="H482" i="3"/>
  <c r="J481" i="3"/>
  <c r="I481" i="3"/>
  <c r="H481" i="3"/>
  <c r="J480" i="3"/>
  <c r="I480" i="3"/>
  <c r="H480" i="3"/>
  <c r="J505" i="3"/>
  <c r="I505" i="3"/>
  <c r="H505" i="3"/>
  <c r="J504" i="3"/>
  <c r="I504" i="3"/>
  <c r="H504" i="3"/>
  <c r="J503" i="3"/>
  <c r="I503" i="3"/>
  <c r="H503" i="3"/>
  <c r="J502" i="3"/>
  <c r="I502" i="3"/>
  <c r="H502" i="3"/>
  <c r="J501" i="3"/>
  <c r="I501" i="3"/>
  <c r="H501" i="3"/>
  <c r="J500" i="3"/>
  <c r="I500" i="3"/>
  <c r="H500" i="3"/>
  <c r="J499" i="3"/>
  <c r="I499" i="3"/>
  <c r="H499" i="3"/>
  <c r="J498" i="3"/>
  <c r="I498" i="3"/>
  <c r="H498" i="3"/>
  <c r="J523" i="3"/>
  <c r="I523" i="3"/>
  <c r="H523" i="3"/>
  <c r="J522" i="3"/>
  <c r="I522" i="3"/>
  <c r="H522" i="3"/>
  <c r="J521" i="3"/>
  <c r="I521" i="3"/>
  <c r="H521" i="3"/>
  <c r="J520" i="3"/>
  <c r="I520" i="3"/>
  <c r="H520" i="3"/>
  <c r="J519" i="3"/>
  <c r="I519" i="3"/>
  <c r="H519" i="3"/>
  <c r="J518" i="3"/>
  <c r="I518" i="3"/>
  <c r="H518" i="3"/>
  <c r="J517" i="3"/>
  <c r="I517" i="3"/>
  <c r="H517" i="3"/>
  <c r="J516" i="3"/>
  <c r="I516" i="3"/>
  <c r="H516" i="3"/>
  <c r="J545" i="3"/>
  <c r="I545" i="3"/>
  <c r="H545" i="3"/>
  <c r="J544" i="3"/>
  <c r="I544" i="3"/>
  <c r="H544" i="3"/>
  <c r="J543" i="3"/>
  <c r="I543" i="3"/>
  <c r="H543" i="3"/>
  <c r="J542" i="3"/>
  <c r="I542" i="3"/>
  <c r="H542" i="3"/>
  <c r="J541" i="3"/>
  <c r="I541" i="3"/>
  <c r="H541" i="3"/>
  <c r="J540" i="3"/>
  <c r="I540" i="3"/>
  <c r="H540" i="3"/>
  <c r="J538" i="3"/>
  <c r="I538" i="3"/>
  <c r="H538" i="3"/>
  <c r="J537" i="3"/>
  <c r="I537" i="3"/>
  <c r="H537" i="3"/>
  <c r="J536" i="3"/>
  <c r="I536" i="3"/>
  <c r="H536" i="3"/>
  <c r="J535" i="3"/>
  <c r="I535" i="3"/>
  <c r="H535" i="3"/>
  <c r="J534" i="3"/>
  <c r="I534" i="3"/>
  <c r="H534" i="3"/>
  <c r="J393" i="3"/>
  <c r="I393" i="3"/>
  <c r="H393" i="3"/>
  <c r="J392" i="3"/>
  <c r="I392" i="3"/>
  <c r="H392" i="3"/>
  <c r="J391" i="3"/>
  <c r="I391" i="3"/>
  <c r="H391" i="3"/>
  <c r="J390" i="3"/>
  <c r="I390" i="3"/>
  <c r="H390" i="3"/>
  <c r="J389" i="3"/>
  <c r="I389" i="3"/>
  <c r="H389" i="3"/>
  <c r="J388" i="3"/>
  <c r="I388" i="3"/>
  <c r="H388" i="3"/>
  <c r="J315" i="3"/>
  <c r="I315" i="3"/>
  <c r="H315" i="3"/>
  <c r="J293" i="3"/>
  <c r="J280" i="3"/>
  <c r="I293" i="3"/>
  <c r="I280" i="3"/>
  <c r="H293" i="3"/>
  <c r="J31" i="3"/>
  <c r="I31" i="3"/>
  <c r="H31" i="3"/>
  <c r="I127" i="4"/>
  <c r="K141" i="4"/>
  <c r="K280" i="3"/>
  <c r="I376" i="3"/>
  <c r="I323" i="3"/>
  <c r="J376" i="3"/>
  <c r="J323" i="3"/>
  <c r="H329" i="3"/>
  <c r="K329" i="3"/>
  <c r="K349" i="3"/>
  <c r="F323" i="3"/>
  <c r="H323" i="3"/>
  <c r="G376" i="3"/>
  <c r="H376" i="3"/>
  <c r="K543" i="3"/>
  <c r="K517" i="3"/>
  <c r="K521" i="3"/>
  <c r="K499" i="3"/>
  <c r="K503" i="3"/>
  <c r="K482" i="3"/>
  <c r="K296" i="3"/>
  <c r="K300" i="3"/>
  <c r="K35" i="3"/>
  <c r="K318" i="3"/>
  <c r="K322" i="3"/>
  <c r="K316" i="3"/>
  <c r="K320" i="3"/>
  <c r="K33" i="3"/>
  <c r="K37" i="3"/>
  <c r="K319" i="3"/>
  <c r="K297" i="3"/>
  <c r="K32" i="3"/>
  <c r="K36" i="3"/>
  <c r="K317" i="3"/>
  <c r="K321" i="3"/>
  <c r="K295" i="3"/>
  <c r="K299" i="3"/>
  <c r="K294" i="3"/>
  <c r="K298" i="3"/>
  <c r="K34" i="3"/>
  <c r="K38" i="3"/>
  <c r="K431" i="3"/>
  <c r="K536" i="3"/>
  <c r="K542" i="3"/>
  <c r="K516" i="3"/>
  <c r="K520" i="3"/>
  <c r="K498" i="3"/>
  <c r="K502" i="3"/>
  <c r="K480" i="3"/>
  <c r="K484" i="3"/>
  <c r="K535" i="3"/>
  <c r="K534" i="3"/>
  <c r="K538" i="3"/>
  <c r="K537" i="3"/>
  <c r="K541" i="3"/>
  <c r="K545" i="3"/>
  <c r="K519" i="3"/>
  <c r="K523" i="3"/>
  <c r="K501" i="3"/>
  <c r="K505" i="3"/>
  <c r="K483" i="3"/>
  <c r="K481" i="3"/>
  <c r="K485" i="3"/>
  <c r="K500" i="3"/>
  <c r="K504" i="3"/>
  <c r="K518" i="3"/>
  <c r="K522" i="3"/>
  <c r="K540" i="3"/>
  <c r="K544" i="3"/>
  <c r="I539" i="3"/>
  <c r="J539" i="3"/>
  <c r="K390" i="3"/>
  <c r="K388" i="3"/>
  <c r="K392" i="3"/>
  <c r="K391" i="3"/>
  <c r="K31" i="3"/>
  <c r="K293" i="3"/>
  <c r="K315" i="3"/>
  <c r="K389" i="3"/>
  <c r="K393" i="3"/>
  <c r="J257" i="3"/>
  <c r="I257" i="3"/>
  <c r="H257" i="3"/>
  <c r="J256" i="3"/>
  <c r="I256" i="3"/>
  <c r="H256" i="3"/>
  <c r="J247" i="3"/>
  <c r="I247" i="3"/>
  <c r="H247" i="3"/>
  <c r="J248" i="3"/>
  <c r="I248" i="3"/>
  <c r="H248" i="3"/>
  <c r="J246" i="3"/>
  <c r="I246" i="3"/>
  <c r="H246" i="3"/>
  <c r="J245" i="3"/>
  <c r="I245" i="3"/>
  <c r="H245" i="3"/>
  <c r="J244" i="3"/>
  <c r="I244" i="3"/>
  <c r="H244" i="3"/>
  <c r="G243" i="3"/>
  <c r="F243" i="3"/>
  <c r="F249" i="3"/>
  <c r="G249" i="3"/>
  <c r="J242" i="3"/>
  <c r="I242" i="3"/>
  <c r="H242" i="3"/>
  <c r="J241" i="3"/>
  <c r="I241" i="3"/>
  <c r="H241" i="3"/>
  <c r="J240" i="3"/>
  <c r="I240" i="3"/>
  <c r="H240" i="3"/>
  <c r="J239" i="3"/>
  <c r="I239" i="3"/>
  <c r="H239" i="3"/>
  <c r="J238" i="3"/>
  <c r="I238" i="3"/>
  <c r="H238" i="3"/>
  <c r="J237" i="3"/>
  <c r="I237" i="3"/>
  <c r="H237" i="3"/>
  <c r="G236" i="3"/>
  <c r="F236" i="3"/>
  <c r="E39" i="3"/>
  <c r="J229" i="3"/>
  <c r="I229" i="3"/>
  <c r="H229" i="3"/>
  <c r="H230" i="3"/>
  <c r="I230" i="3"/>
  <c r="J230" i="3"/>
  <c r="H232" i="3"/>
  <c r="I232" i="3"/>
  <c r="J232" i="3"/>
  <c r="H233" i="3"/>
  <c r="I233" i="3"/>
  <c r="J233" i="3"/>
  <c r="H234" i="3"/>
  <c r="I234" i="3"/>
  <c r="J234" i="3"/>
  <c r="J228" i="3"/>
  <c r="I228" i="3"/>
  <c r="H228" i="3"/>
  <c r="J227" i="3"/>
  <c r="I227" i="3"/>
  <c r="H227" i="3"/>
  <c r="J226" i="3"/>
  <c r="I226" i="3"/>
  <c r="H226" i="3"/>
  <c r="J221" i="3"/>
  <c r="I221" i="3"/>
  <c r="H221" i="3"/>
  <c r="J264" i="3"/>
  <c r="I264" i="3"/>
  <c r="H264" i="3"/>
  <c r="J263" i="3"/>
  <c r="I263" i="3"/>
  <c r="H263" i="3"/>
  <c r="J235" i="3"/>
  <c r="I235" i="3"/>
  <c r="H235" i="3"/>
  <c r="G220" i="3"/>
  <c r="F220" i="3"/>
  <c r="K127" i="4"/>
  <c r="I112" i="4"/>
  <c r="K323" i="3"/>
  <c r="K539" i="3"/>
  <c r="E539" i="3"/>
  <c r="G539" i="3"/>
  <c r="K239" i="3"/>
  <c r="K237" i="3"/>
  <c r="K241" i="3"/>
  <c r="K257" i="3"/>
  <c r="K244" i="3"/>
  <c r="K246" i="3"/>
  <c r="K256" i="3"/>
  <c r="H249" i="3"/>
  <c r="K248" i="3"/>
  <c r="K238" i="3"/>
  <c r="K242" i="3"/>
  <c r="K245" i="3"/>
  <c r="H236" i="3"/>
  <c r="K240" i="3"/>
  <c r="K232" i="3"/>
  <c r="K233" i="3"/>
  <c r="K229" i="3"/>
  <c r="K247" i="3"/>
  <c r="H243" i="3"/>
  <c r="K234" i="3"/>
  <c r="K230" i="3"/>
  <c r="K228" i="3"/>
  <c r="K227" i="3"/>
  <c r="K226" i="3"/>
  <c r="K221" i="3"/>
  <c r="K235" i="3"/>
  <c r="K264" i="3"/>
  <c r="K263" i="3"/>
  <c r="H220" i="3"/>
  <c r="J276" i="3"/>
  <c r="I276" i="3"/>
  <c r="H276" i="3"/>
  <c r="J533" i="3"/>
  <c r="I533" i="3"/>
  <c r="H533" i="3"/>
  <c r="J532" i="3"/>
  <c r="I532" i="3"/>
  <c r="H532" i="3"/>
  <c r="J531" i="3"/>
  <c r="I531" i="3"/>
  <c r="H531" i="3"/>
  <c r="E530" i="3"/>
  <c r="F530" i="3"/>
  <c r="H530" i="3"/>
  <c r="J529" i="3"/>
  <c r="I529" i="3"/>
  <c r="H529" i="3"/>
  <c r="J528" i="3"/>
  <c r="I528" i="3"/>
  <c r="H528" i="3"/>
  <c r="J527" i="3"/>
  <c r="I527" i="3"/>
  <c r="H527" i="3"/>
  <c r="J526" i="3"/>
  <c r="I526" i="3"/>
  <c r="H526" i="3"/>
  <c r="E525" i="3"/>
  <c r="J525" i="3"/>
  <c r="J515" i="3"/>
  <c r="I515" i="3"/>
  <c r="H515" i="3"/>
  <c r="J514" i="3"/>
  <c r="I514" i="3"/>
  <c r="H514" i="3"/>
  <c r="J513" i="3"/>
  <c r="I513" i="3"/>
  <c r="H513" i="3"/>
  <c r="E512" i="3"/>
  <c r="J512" i="3"/>
  <c r="J511" i="3"/>
  <c r="I511" i="3"/>
  <c r="H511" i="3"/>
  <c r="J510" i="3"/>
  <c r="I510" i="3"/>
  <c r="H510" i="3"/>
  <c r="J509" i="3"/>
  <c r="I509" i="3"/>
  <c r="H509" i="3"/>
  <c r="J508" i="3"/>
  <c r="I508" i="3"/>
  <c r="H508" i="3"/>
  <c r="E507" i="3"/>
  <c r="F507" i="3"/>
  <c r="H507" i="3"/>
  <c r="J497" i="3"/>
  <c r="I497" i="3"/>
  <c r="H497" i="3"/>
  <c r="J496" i="3"/>
  <c r="I496" i="3"/>
  <c r="H496" i="3"/>
  <c r="J495" i="3"/>
  <c r="I495" i="3"/>
  <c r="H495" i="3"/>
  <c r="J494" i="3"/>
  <c r="I494" i="3"/>
  <c r="H494" i="3"/>
  <c r="J493" i="3"/>
  <c r="I493" i="3"/>
  <c r="H493" i="3"/>
  <c r="E492" i="3"/>
  <c r="F492" i="3"/>
  <c r="H492" i="3"/>
  <c r="J490" i="3"/>
  <c r="I490" i="3"/>
  <c r="H490" i="3"/>
  <c r="J489" i="3"/>
  <c r="I489" i="3"/>
  <c r="H489" i="3"/>
  <c r="J488" i="3"/>
  <c r="I488" i="3"/>
  <c r="H488" i="3"/>
  <c r="E487" i="3"/>
  <c r="F487" i="3"/>
  <c r="J479" i="3"/>
  <c r="I479" i="3"/>
  <c r="H479" i="3"/>
  <c r="J478" i="3"/>
  <c r="I478" i="3"/>
  <c r="H478" i="3"/>
  <c r="J477" i="3"/>
  <c r="I477" i="3"/>
  <c r="H477" i="3"/>
  <c r="J476" i="3"/>
  <c r="I476" i="3"/>
  <c r="H476" i="3"/>
  <c r="J475" i="3"/>
  <c r="I475" i="3"/>
  <c r="H475" i="3"/>
  <c r="J474" i="3"/>
  <c r="I474" i="3"/>
  <c r="H474" i="3"/>
  <c r="J473" i="3"/>
  <c r="I473" i="3"/>
  <c r="H473" i="3"/>
  <c r="J472" i="3"/>
  <c r="I472" i="3"/>
  <c r="H472" i="3"/>
  <c r="E471" i="3"/>
  <c r="F471" i="3"/>
  <c r="I96" i="4"/>
  <c r="K112" i="4"/>
  <c r="K376" i="3"/>
  <c r="F539" i="3"/>
  <c r="H539" i="3"/>
  <c r="K472" i="3"/>
  <c r="K476" i="3"/>
  <c r="K479" i="3"/>
  <c r="K478" i="3"/>
  <c r="K276" i="3"/>
  <c r="K477" i="3"/>
  <c r="K510" i="3"/>
  <c r="I512" i="3"/>
  <c r="K512" i="3"/>
  <c r="K474" i="3"/>
  <c r="J487" i="3"/>
  <c r="I492" i="3"/>
  <c r="I491" i="3"/>
  <c r="I507" i="3"/>
  <c r="K511" i="3"/>
  <c r="K531" i="3"/>
  <c r="K529" i="3"/>
  <c r="K528" i="3"/>
  <c r="I525" i="3"/>
  <c r="K527" i="3"/>
  <c r="K532" i="3"/>
  <c r="F525" i="3"/>
  <c r="H525" i="3"/>
  <c r="K526" i="3"/>
  <c r="E524" i="3"/>
  <c r="G524" i="3"/>
  <c r="K515" i="3"/>
  <c r="K514" i="3"/>
  <c r="K509" i="3"/>
  <c r="K513" i="3"/>
  <c r="I487" i="3"/>
  <c r="K490" i="3"/>
  <c r="K489" i="3"/>
  <c r="K488" i="3"/>
  <c r="K496" i="3"/>
  <c r="K495" i="3"/>
  <c r="G487" i="3"/>
  <c r="H487" i="3"/>
  <c r="K494" i="3"/>
  <c r="K493" i="3"/>
  <c r="K497" i="3"/>
  <c r="K508" i="3"/>
  <c r="F512" i="3"/>
  <c r="H512" i="3"/>
  <c r="I530" i="3"/>
  <c r="K533" i="3"/>
  <c r="J530" i="3"/>
  <c r="J524" i="3"/>
  <c r="J492" i="3"/>
  <c r="E491" i="3"/>
  <c r="E486" i="3"/>
  <c r="J507" i="3"/>
  <c r="E506" i="3"/>
  <c r="J471" i="3"/>
  <c r="K473" i="3"/>
  <c r="G471" i="3"/>
  <c r="H471" i="3"/>
  <c r="I471" i="3"/>
  <c r="K475" i="3"/>
  <c r="E470" i="3"/>
  <c r="G470" i="3"/>
  <c r="K96" i="4"/>
  <c r="I82" i="4"/>
  <c r="I524" i="3"/>
  <c r="I506" i="3"/>
  <c r="I486" i="3"/>
  <c r="I470" i="3"/>
  <c r="K525" i="3"/>
  <c r="K487" i="3"/>
  <c r="F470" i="3"/>
  <c r="H470" i="3"/>
  <c r="K507" i="3"/>
  <c r="F524" i="3"/>
  <c r="H524" i="3"/>
  <c r="K530" i="3"/>
  <c r="J506" i="3"/>
  <c r="G486" i="3"/>
  <c r="F486" i="3"/>
  <c r="G491" i="3"/>
  <c r="F491" i="3"/>
  <c r="J491" i="3"/>
  <c r="K492" i="3"/>
  <c r="F506" i="3"/>
  <c r="G506" i="3"/>
  <c r="K471" i="3"/>
  <c r="K82" i="4"/>
  <c r="I68" i="4"/>
  <c r="H491" i="3"/>
  <c r="K524" i="3"/>
  <c r="K506" i="3"/>
  <c r="H486" i="3"/>
  <c r="H506" i="3"/>
  <c r="J486" i="3"/>
  <c r="J470" i="3"/>
  <c r="K470" i="3"/>
  <c r="K491" i="3"/>
  <c r="K68" i="4"/>
  <c r="I54" i="4"/>
  <c r="K486" i="3"/>
  <c r="I40" i="4"/>
  <c r="K54" i="4"/>
  <c r="J469" i="3"/>
  <c r="I469" i="3"/>
  <c r="H469" i="3"/>
  <c r="J468" i="3"/>
  <c r="I468" i="3"/>
  <c r="H468" i="3"/>
  <c r="J467" i="3"/>
  <c r="I467" i="3"/>
  <c r="H467" i="3"/>
  <c r="J466" i="3"/>
  <c r="I466" i="3"/>
  <c r="H466" i="3"/>
  <c r="J465" i="3"/>
  <c r="I465" i="3"/>
  <c r="H465" i="3"/>
  <c r="J464" i="3"/>
  <c r="I464" i="3"/>
  <c r="H464" i="3"/>
  <c r="G441" i="3"/>
  <c r="J205" i="3"/>
  <c r="I205" i="3"/>
  <c r="H205" i="3"/>
  <c r="J204" i="3"/>
  <c r="I204" i="3"/>
  <c r="H204" i="3"/>
  <c r="J203" i="3"/>
  <c r="I203" i="3"/>
  <c r="H203" i="3"/>
  <c r="H189" i="3"/>
  <c r="I189" i="3"/>
  <c r="J189" i="3"/>
  <c r="H191" i="3"/>
  <c r="I191" i="3"/>
  <c r="J191" i="3"/>
  <c r="H192" i="3"/>
  <c r="I192" i="3"/>
  <c r="J192" i="3"/>
  <c r="H193" i="3"/>
  <c r="I193" i="3"/>
  <c r="J193" i="3"/>
  <c r="H194" i="3"/>
  <c r="I194" i="3"/>
  <c r="J194" i="3"/>
  <c r="J198" i="3"/>
  <c r="I198" i="3"/>
  <c r="H198" i="3"/>
  <c r="G197" i="3"/>
  <c r="F197" i="3"/>
  <c r="J195" i="3"/>
  <c r="I195" i="3"/>
  <c r="H195" i="3"/>
  <c r="J172" i="3"/>
  <c r="I172" i="3"/>
  <c r="H172" i="3"/>
  <c r="J171" i="3"/>
  <c r="I171" i="3"/>
  <c r="H171" i="3"/>
  <c r="J170" i="3"/>
  <c r="I170" i="3"/>
  <c r="H170" i="3"/>
  <c r="J156" i="3"/>
  <c r="I156" i="3"/>
  <c r="H156" i="3"/>
  <c r="J155" i="3"/>
  <c r="I155" i="3"/>
  <c r="H155" i="3"/>
  <c r="J154" i="3"/>
  <c r="I154" i="3"/>
  <c r="H154" i="3"/>
  <c r="J196" i="3"/>
  <c r="I196" i="3"/>
  <c r="H196" i="3"/>
  <c r="J208" i="3"/>
  <c r="I208" i="3"/>
  <c r="H208" i="3"/>
  <c r="J207" i="3"/>
  <c r="I207" i="3"/>
  <c r="H207" i="3"/>
  <c r="J206" i="3"/>
  <c r="I206" i="3"/>
  <c r="H206" i="3"/>
  <c r="J219" i="3"/>
  <c r="I219" i="3"/>
  <c r="H219" i="3"/>
  <c r="J218" i="3"/>
  <c r="I218" i="3"/>
  <c r="H218" i="3"/>
  <c r="J217" i="3"/>
  <c r="I217" i="3"/>
  <c r="H217" i="3"/>
  <c r="J254" i="3"/>
  <c r="I254" i="3"/>
  <c r="H254" i="3"/>
  <c r="J253" i="3"/>
  <c r="I253" i="3"/>
  <c r="H253" i="3"/>
  <c r="J252" i="3"/>
  <c r="I252" i="3"/>
  <c r="H252" i="3"/>
  <c r="J260" i="3"/>
  <c r="I260" i="3"/>
  <c r="H260" i="3"/>
  <c r="J259" i="3"/>
  <c r="I259" i="3"/>
  <c r="H259" i="3"/>
  <c r="J258" i="3"/>
  <c r="I258" i="3"/>
  <c r="H258" i="3"/>
  <c r="J279" i="3"/>
  <c r="I279" i="3"/>
  <c r="H279" i="3"/>
  <c r="J278" i="3"/>
  <c r="I278" i="3"/>
  <c r="H278" i="3"/>
  <c r="J277" i="3"/>
  <c r="I277" i="3"/>
  <c r="H277" i="3"/>
  <c r="J275" i="3"/>
  <c r="I275" i="3"/>
  <c r="H275" i="3"/>
  <c r="J274" i="3"/>
  <c r="I274" i="3"/>
  <c r="H274" i="3"/>
  <c r="J273" i="3"/>
  <c r="I273" i="3"/>
  <c r="H273" i="3"/>
  <c r="J272" i="3"/>
  <c r="I272" i="3"/>
  <c r="H272" i="3"/>
  <c r="J271" i="3"/>
  <c r="I271" i="3"/>
  <c r="H271" i="3"/>
  <c r="J266" i="3"/>
  <c r="I266" i="3"/>
  <c r="H266" i="3"/>
  <c r="G255" i="3"/>
  <c r="F255" i="3"/>
  <c r="J251" i="3"/>
  <c r="I251" i="3"/>
  <c r="H251" i="3"/>
  <c r="J250" i="3"/>
  <c r="I250" i="3"/>
  <c r="H250" i="3"/>
  <c r="J216" i="3"/>
  <c r="I216" i="3"/>
  <c r="H216" i="3"/>
  <c r="J215" i="3"/>
  <c r="I215" i="3"/>
  <c r="H215" i="3"/>
  <c r="J210" i="3"/>
  <c r="I210" i="3"/>
  <c r="H210" i="3"/>
  <c r="G209" i="3"/>
  <c r="F209" i="3"/>
  <c r="J184" i="3"/>
  <c r="I184" i="3"/>
  <c r="H184" i="3"/>
  <c r="J181" i="3"/>
  <c r="I181" i="3"/>
  <c r="H181" i="3"/>
  <c r="J180" i="3"/>
  <c r="I180" i="3"/>
  <c r="H180" i="3"/>
  <c r="J169" i="3"/>
  <c r="I169" i="3"/>
  <c r="H169" i="3"/>
  <c r="J153" i="3"/>
  <c r="I153" i="3"/>
  <c r="H153" i="3"/>
  <c r="J119" i="3"/>
  <c r="I119" i="3"/>
  <c r="H119" i="3"/>
  <c r="H152" i="3"/>
  <c r="I152" i="3"/>
  <c r="J152" i="3"/>
  <c r="H168" i="3"/>
  <c r="I168" i="3"/>
  <c r="J168" i="3"/>
  <c r="J167" i="3"/>
  <c r="I167" i="3"/>
  <c r="H167" i="3"/>
  <c r="J166" i="3"/>
  <c r="I166" i="3"/>
  <c r="H166" i="3"/>
  <c r="J165" i="3"/>
  <c r="I165" i="3"/>
  <c r="H165" i="3"/>
  <c r="J164" i="3"/>
  <c r="I164" i="3"/>
  <c r="H164" i="3"/>
  <c r="J163" i="3"/>
  <c r="I163" i="3"/>
  <c r="H163" i="3"/>
  <c r="J158" i="3"/>
  <c r="I158" i="3"/>
  <c r="H158" i="3"/>
  <c r="G157" i="3"/>
  <c r="F157" i="3"/>
  <c r="J140" i="3"/>
  <c r="I140" i="3"/>
  <c r="H140" i="3"/>
  <c r="J139" i="3"/>
  <c r="I139" i="3"/>
  <c r="H139" i="3"/>
  <c r="J138" i="3"/>
  <c r="I138" i="3"/>
  <c r="H138" i="3"/>
  <c r="J53" i="3"/>
  <c r="I53" i="3"/>
  <c r="H53" i="3"/>
  <c r="J52" i="3"/>
  <c r="I52" i="3"/>
  <c r="H52" i="3"/>
  <c r="J51" i="3"/>
  <c r="I51" i="3"/>
  <c r="H51" i="3"/>
  <c r="J151" i="3"/>
  <c r="I151" i="3"/>
  <c r="H151" i="3"/>
  <c r="J150" i="3"/>
  <c r="I150" i="3"/>
  <c r="H150" i="3"/>
  <c r="J149" i="3"/>
  <c r="I149" i="3"/>
  <c r="H149" i="3"/>
  <c r="J148" i="3"/>
  <c r="I148" i="3"/>
  <c r="H148" i="3"/>
  <c r="J147" i="3"/>
  <c r="I147" i="3"/>
  <c r="H147" i="3"/>
  <c r="J142" i="3"/>
  <c r="I142" i="3"/>
  <c r="H142" i="3"/>
  <c r="F261" i="3"/>
  <c r="G261" i="3"/>
  <c r="G188" i="3"/>
  <c r="F188" i="3"/>
  <c r="J183" i="3"/>
  <c r="I183" i="3"/>
  <c r="H183" i="3"/>
  <c r="J182" i="3"/>
  <c r="I182" i="3"/>
  <c r="H182" i="3"/>
  <c r="J179" i="3"/>
  <c r="I179" i="3"/>
  <c r="H179" i="3"/>
  <c r="J174" i="3"/>
  <c r="I174" i="3"/>
  <c r="H174" i="3"/>
  <c r="G173" i="3"/>
  <c r="F173" i="3"/>
  <c r="G265" i="3"/>
  <c r="F265" i="3"/>
  <c r="J262" i="3"/>
  <c r="I262" i="3"/>
  <c r="H262" i="3"/>
  <c r="J134" i="3"/>
  <c r="I134" i="3"/>
  <c r="H134" i="3"/>
  <c r="J133" i="3"/>
  <c r="I133" i="3"/>
  <c r="H133" i="3"/>
  <c r="G141" i="3"/>
  <c r="F141" i="3"/>
  <c r="F127" i="3"/>
  <c r="J136" i="3"/>
  <c r="I136" i="3"/>
  <c r="H136" i="3"/>
  <c r="J135" i="3"/>
  <c r="I135" i="3"/>
  <c r="H135" i="3"/>
  <c r="J137" i="3"/>
  <c r="I137" i="3"/>
  <c r="H137" i="3"/>
  <c r="J126" i="3"/>
  <c r="I126" i="3"/>
  <c r="H126" i="3"/>
  <c r="J125" i="3"/>
  <c r="I125" i="3"/>
  <c r="H125" i="3"/>
  <c r="J124" i="3"/>
  <c r="I124" i="3"/>
  <c r="H124" i="3"/>
  <c r="J123" i="3"/>
  <c r="I123" i="3"/>
  <c r="H123" i="3"/>
  <c r="J122" i="3"/>
  <c r="I122" i="3"/>
  <c r="H122" i="3"/>
  <c r="J121" i="3"/>
  <c r="I121" i="3"/>
  <c r="H121" i="3"/>
  <c r="J111" i="3"/>
  <c r="I111" i="3"/>
  <c r="H111" i="3"/>
  <c r="J110" i="3"/>
  <c r="I110" i="3"/>
  <c r="H110" i="3"/>
  <c r="J109" i="3"/>
  <c r="I109" i="3"/>
  <c r="H109" i="3"/>
  <c r="J108" i="3"/>
  <c r="I108" i="3"/>
  <c r="H108" i="3"/>
  <c r="J107" i="3"/>
  <c r="I107" i="3"/>
  <c r="H107" i="3"/>
  <c r="J128" i="3"/>
  <c r="I128" i="3"/>
  <c r="H128" i="3"/>
  <c r="G127" i="3"/>
  <c r="J118" i="3"/>
  <c r="I118" i="3"/>
  <c r="H118" i="3"/>
  <c r="J113" i="3"/>
  <c r="I113" i="3"/>
  <c r="H113" i="3"/>
  <c r="G112" i="3"/>
  <c r="F112" i="3"/>
  <c r="J106" i="3"/>
  <c r="I106" i="3"/>
  <c r="H106" i="3"/>
  <c r="J105" i="3"/>
  <c r="I105" i="3"/>
  <c r="H105" i="3"/>
  <c r="J104" i="3"/>
  <c r="I104" i="3"/>
  <c r="H104" i="3"/>
  <c r="J103" i="3"/>
  <c r="I103" i="3"/>
  <c r="H103" i="3"/>
  <c r="J102" i="3"/>
  <c r="I102" i="3"/>
  <c r="H102" i="3"/>
  <c r="G96" i="3"/>
  <c r="F96" i="3"/>
  <c r="H49" i="3"/>
  <c r="I49" i="3"/>
  <c r="J49" i="3"/>
  <c r="H50" i="3"/>
  <c r="I50" i="3"/>
  <c r="J50" i="3"/>
  <c r="H47" i="3"/>
  <c r="I47" i="3"/>
  <c r="J47" i="3"/>
  <c r="H48" i="3"/>
  <c r="I48" i="3"/>
  <c r="J48" i="3"/>
  <c r="G39" i="3"/>
  <c r="J46" i="3"/>
  <c r="I46" i="3"/>
  <c r="H46" i="3"/>
  <c r="J30" i="3"/>
  <c r="I30" i="3"/>
  <c r="H30" i="3"/>
  <c r="J28" i="3"/>
  <c r="I28" i="3"/>
  <c r="H28" i="3"/>
  <c r="J27" i="3"/>
  <c r="I27" i="3"/>
  <c r="H27" i="3"/>
  <c r="K40" i="4"/>
  <c r="I39" i="4"/>
  <c r="I265" i="3"/>
  <c r="K466" i="3"/>
  <c r="J311" i="3"/>
  <c r="K468" i="3"/>
  <c r="K464" i="3"/>
  <c r="K467" i="3"/>
  <c r="I441" i="3"/>
  <c r="K465" i="3"/>
  <c r="K469" i="3"/>
  <c r="J441" i="3"/>
  <c r="F441" i="3"/>
  <c r="H441" i="3"/>
  <c r="K205" i="3"/>
  <c r="K203" i="3"/>
  <c r="K204" i="3"/>
  <c r="K189" i="3"/>
  <c r="K194" i="3"/>
  <c r="K193" i="3"/>
  <c r="K191" i="3"/>
  <c r="K192" i="3"/>
  <c r="K254" i="3"/>
  <c r="H197" i="3"/>
  <c r="K198" i="3"/>
  <c r="K210" i="3"/>
  <c r="K271" i="3"/>
  <c r="K275" i="3"/>
  <c r="K258" i="3"/>
  <c r="K253" i="3"/>
  <c r="K219" i="3"/>
  <c r="K170" i="3"/>
  <c r="K154" i="3"/>
  <c r="K156" i="3"/>
  <c r="K195" i="3"/>
  <c r="K206" i="3"/>
  <c r="K172" i="3"/>
  <c r="K196" i="3"/>
  <c r="K165" i="3"/>
  <c r="K250" i="3"/>
  <c r="K251" i="3"/>
  <c r="K266" i="3"/>
  <c r="K274" i="3"/>
  <c r="K279" i="3"/>
  <c r="K252" i="3"/>
  <c r="K218" i="3"/>
  <c r="K216" i="3"/>
  <c r="K273" i="3"/>
  <c r="K278" i="3"/>
  <c r="K260" i="3"/>
  <c r="K217" i="3"/>
  <c r="K207" i="3"/>
  <c r="K215" i="3"/>
  <c r="K272" i="3"/>
  <c r="K277" i="3"/>
  <c r="K259" i="3"/>
  <c r="K208" i="3"/>
  <c r="K184" i="3"/>
  <c r="K171" i="3"/>
  <c r="K152" i="3"/>
  <c r="K153" i="3"/>
  <c r="K155" i="3"/>
  <c r="H209" i="3"/>
  <c r="H255" i="3"/>
  <c r="K180" i="3"/>
  <c r="K119" i="3"/>
  <c r="K181" i="3"/>
  <c r="K51" i="3"/>
  <c r="K168" i="3"/>
  <c r="K169" i="3"/>
  <c r="K53" i="3"/>
  <c r="K158" i="3"/>
  <c r="K166" i="3"/>
  <c r="H157" i="3"/>
  <c r="K174" i="3"/>
  <c r="H261" i="3"/>
  <c r="K138" i="3"/>
  <c r="K163" i="3"/>
  <c r="K167" i="3"/>
  <c r="H265" i="3"/>
  <c r="K179" i="3"/>
  <c r="K140" i="3"/>
  <c r="K164" i="3"/>
  <c r="K148" i="3"/>
  <c r="K151" i="3"/>
  <c r="K142" i="3"/>
  <c r="K150" i="3"/>
  <c r="K147" i="3"/>
  <c r="K149" i="3"/>
  <c r="K139" i="3"/>
  <c r="K121" i="3"/>
  <c r="K125" i="3"/>
  <c r="K52" i="3"/>
  <c r="K102" i="3"/>
  <c r="K106" i="3"/>
  <c r="K109" i="3"/>
  <c r="K122" i="3"/>
  <c r="K126" i="3"/>
  <c r="K183" i="3"/>
  <c r="K182" i="3"/>
  <c r="H188" i="3"/>
  <c r="H173" i="3"/>
  <c r="K262" i="3"/>
  <c r="K134" i="3"/>
  <c r="K103" i="3"/>
  <c r="K110" i="3"/>
  <c r="K123" i="3"/>
  <c r="K137" i="3"/>
  <c r="K108" i="3"/>
  <c r="K136" i="3"/>
  <c r="K133" i="3"/>
  <c r="K124" i="3"/>
  <c r="K128" i="3"/>
  <c r="K135" i="3"/>
  <c r="K104" i="3"/>
  <c r="K107" i="3"/>
  <c r="K111" i="3"/>
  <c r="H141" i="3"/>
  <c r="H127" i="3"/>
  <c r="H96" i="3"/>
  <c r="H112" i="3"/>
  <c r="K50" i="3"/>
  <c r="K113" i="3"/>
  <c r="K49" i="3"/>
  <c r="K105" i="3"/>
  <c r="K118" i="3"/>
  <c r="K47" i="3"/>
  <c r="K48" i="3"/>
  <c r="K46" i="3"/>
  <c r="F39" i="3"/>
  <c r="H39" i="3"/>
  <c r="K30" i="3"/>
  <c r="K27" i="3"/>
  <c r="K28" i="3"/>
  <c r="K39" i="4"/>
  <c r="I10" i="4"/>
  <c r="K10" i="4"/>
  <c r="K26" i="3"/>
  <c r="I311" i="3"/>
  <c r="K311" i="3"/>
  <c r="H311" i="3"/>
  <c r="J310" i="3"/>
  <c r="K441" i="3"/>
  <c r="I261" i="3"/>
  <c r="I255" i="3"/>
  <c r="K9" i="4"/>
  <c r="K546" i="4"/>
  <c r="K8" i="4"/>
  <c r="K432" i="3"/>
  <c r="K394" i="3"/>
  <c r="I310" i="3"/>
  <c r="K310" i="3"/>
  <c r="H310" i="3"/>
  <c r="I249" i="3"/>
  <c r="J265" i="3"/>
  <c r="J261" i="3"/>
  <c r="H548" i="3"/>
  <c r="I548" i="3"/>
  <c r="J548" i="3"/>
  <c r="H549" i="3"/>
  <c r="I549" i="3"/>
  <c r="J549" i="3"/>
  <c r="J309" i="3"/>
  <c r="I243" i="3"/>
  <c r="K265" i="3"/>
  <c r="J255" i="3"/>
  <c r="J249" i="3"/>
  <c r="J243" i="3"/>
  <c r="J236" i="3"/>
  <c r="K548" i="3"/>
  <c r="K549" i="3"/>
  <c r="I309" i="3"/>
  <c r="K309" i="3"/>
  <c r="H309" i="3"/>
  <c r="J308" i="3"/>
  <c r="K243" i="3"/>
  <c r="I236" i="3"/>
  <c r="K249" i="3"/>
  <c r="K255" i="3"/>
  <c r="K261" i="3"/>
  <c r="I308" i="3"/>
  <c r="K308" i="3"/>
  <c r="H308" i="3"/>
  <c r="J307" i="3"/>
  <c r="K236" i="3"/>
  <c r="I220" i="3"/>
  <c r="I209" i="3"/>
  <c r="I197" i="3"/>
  <c r="I188" i="3"/>
  <c r="I173" i="3"/>
  <c r="I157" i="3"/>
  <c r="J220" i="3"/>
  <c r="J209" i="3"/>
  <c r="J197" i="3"/>
  <c r="J43" i="3"/>
  <c r="I43" i="3"/>
  <c r="H43" i="3"/>
  <c r="J41" i="3"/>
  <c r="I41" i="3"/>
  <c r="H41" i="3"/>
  <c r="F40" i="3"/>
  <c r="J25" i="3"/>
  <c r="I25" i="3"/>
  <c r="H25" i="3"/>
  <c r="J23" i="3"/>
  <c r="I23" i="3"/>
  <c r="H23" i="3"/>
  <c r="J22" i="3"/>
  <c r="I22" i="3"/>
  <c r="H22" i="3"/>
  <c r="J20" i="3"/>
  <c r="I20" i="3"/>
  <c r="H20" i="3"/>
  <c r="J19" i="3"/>
  <c r="I19" i="3"/>
  <c r="H19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1" i="3"/>
  <c r="I11" i="3"/>
  <c r="H11" i="3"/>
  <c r="I307" i="3"/>
  <c r="K307" i="3"/>
  <c r="H307" i="3"/>
  <c r="J306" i="3"/>
  <c r="K197" i="3"/>
  <c r="K220" i="3"/>
  <c r="K209" i="3"/>
  <c r="I141" i="3"/>
  <c r="K11" i="3"/>
  <c r="K16" i="3"/>
  <c r="K22" i="3"/>
  <c r="K43" i="3"/>
  <c r="K41" i="3"/>
  <c r="K13" i="3"/>
  <c r="K17" i="3"/>
  <c r="K23" i="3"/>
  <c r="G40" i="3"/>
  <c r="H40" i="3"/>
  <c r="K14" i="3"/>
  <c r="K19" i="3"/>
  <c r="K25" i="3"/>
  <c r="K15" i="3"/>
  <c r="K20" i="3"/>
  <c r="J558" i="3"/>
  <c r="I558" i="3"/>
  <c r="H558" i="3"/>
  <c r="J557" i="3"/>
  <c r="I557" i="3"/>
  <c r="H557" i="3"/>
  <c r="J556" i="3"/>
  <c r="I556" i="3"/>
  <c r="H556" i="3"/>
  <c r="J555" i="3"/>
  <c r="I555" i="3"/>
  <c r="H555" i="3"/>
  <c r="J554" i="3"/>
  <c r="I554" i="3"/>
  <c r="H554" i="3"/>
  <c r="J553" i="3"/>
  <c r="I553" i="3"/>
  <c r="H553" i="3"/>
  <c r="J552" i="3"/>
  <c r="I552" i="3"/>
  <c r="H552" i="3"/>
  <c r="J551" i="3"/>
  <c r="I551" i="3"/>
  <c r="H551" i="3"/>
  <c r="J550" i="3"/>
  <c r="I550" i="3"/>
  <c r="H550" i="3"/>
  <c r="K18" i="3"/>
  <c r="K21" i="3"/>
  <c r="K12" i="3"/>
  <c r="I306" i="3"/>
  <c r="K306" i="3"/>
  <c r="H306" i="3"/>
  <c r="J305" i="3"/>
  <c r="J188" i="3"/>
  <c r="I127" i="3"/>
  <c r="K550" i="3"/>
  <c r="K554" i="3"/>
  <c r="K558" i="3"/>
  <c r="K551" i="3"/>
  <c r="K555" i="3"/>
  <c r="K553" i="3"/>
  <c r="K557" i="3"/>
  <c r="K552" i="3"/>
  <c r="K556" i="3"/>
  <c r="I305" i="3"/>
  <c r="K305" i="3"/>
  <c r="H305" i="3"/>
  <c r="J304" i="3"/>
  <c r="J173" i="3"/>
  <c r="J157" i="3"/>
  <c r="K157" i="3"/>
  <c r="K188" i="3"/>
  <c r="I112" i="3"/>
  <c r="K559" i="3"/>
  <c r="I304" i="3"/>
  <c r="K304" i="3"/>
  <c r="H304" i="3"/>
  <c r="J303" i="3"/>
  <c r="K173" i="3"/>
  <c r="I96" i="3"/>
  <c r="I82" i="3"/>
  <c r="I68" i="3"/>
  <c r="I303" i="3"/>
  <c r="K303" i="3"/>
  <c r="H303" i="3"/>
  <c r="J141" i="3"/>
  <c r="I54" i="3"/>
  <c r="J127" i="3"/>
  <c r="K141" i="3"/>
  <c r="I40" i="3"/>
  <c r="J302" i="3"/>
  <c r="J301" i="3"/>
  <c r="J112" i="3"/>
  <c r="K127" i="3"/>
  <c r="I302" i="3"/>
  <c r="H302" i="3"/>
  <c r="G301" i="3"/>
  <c r="F301" i="3"/>
  <c r="J96" i="3"/>
  <c r="J82" i="3"/>
  <c r="K112" i="3"/>
  <c r="J68" i="3"/>
  <c r="K82" i="3"/>
  <c r="K302" i="3"/>
  <c r="I301" i="3"/>
  <c r="I39" i="3"/>
  <c r="H301" i="3"/>
  <c r="K96" i="3"/>
  <c r="J54" i="3"/>
  <c r="K68" i="3"/>
  <c r="J40" i="3"/>
  <c r="K54" i="3"/>
  <c r="J39" i="3"/>
  <c r="J10" i="3"/>
  <c r="G10" i="3"/>
  <c r="K40" i="3"/>
  <c r="K301" i="3"/>
  <c r="I10" i="3"/>
  <c r="K39" i="3"/>
  <c r="K10" i="3"/>
  <c r="K9" i="3"/>
  <c r="K546" i="3"/>
  <c r="F10" i="3"/>
  <c r="H10" i="3"/>
  <c r="K8" i="3"/>
</calcChain>
</file>

<file path=xl/sharedStrings.xml><?xml version="1.0" encoding="utf-8"?>
<sst xmlns="http://schemas.openxmlformats.org/spreadsheetml/2006/main" count="7117" uniqueCount="812">
  <si>
    <t>Наименование  затрат</t>
  </si>
  <si>
    <t>Указать название организации (на бланке организации)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</si>
  <si>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</si>
  <si>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Ед. изм.</t>
  </si>
  <si>
    <t>Кол-во</t>
  </si>
  <si>
    <t>СМР, ПНР</t>
  </si>
  <si>
    <t>6</t>
  </si>
  <si>
    <t>4</t>
  </si>
  <si>
    <t>5</t>
  </si>
  <si>
    <t>7</t>
  </si>
  <si>
    <t>1</t>
  </si>
  <si>
    <t>компл.</t>
  </si>
  <si>
    <t>2</t>
  </si>
  <si>
    <t>3</t>
  </si>
  <si>
    <t>заполнить : Название компании / ИНН</t>
  </si>
  <si>
    <t>номер п/п</t>
  </si>
  <si>
    <t>Стоимость, руб. с НДС 18%</t>
  </si>
  <si>
    <t>Цена,
руб. с НДС 18%</t>
  </si>
  <si>
    <t>Общая стоимость,
руб. с НДС 18%</t>
  </si>
  <si>
    <t>Цена, руб. с НДС 18%</t>
  </si>
  <si>
    <t>Примечание</t>
  </si>
  <si>
    <t>ТЕХНИКО-КОММЕРЧЕСКОЕ ПРЕДЛОЖЕНИЕ (ТКП)</t>
  </si>
  <si>
    <t>заполнить: Наименование объекта</t>
  </si>
  <si>
    <t>Песок</t>
  </si>
  <si>
    <t>ПГС</t>
  </si>
  <si>
    <t>м3</t>
  </si>
  <si>
    <t>4.1</t>
  </si>
  <si>
    <t>до 10 км</t>
  </si>
  <si>
    <t>до 20 км</t>
  </si>
  <si>
    <t>до 30 км</t>
  </si>
  <si>
    <t>4.2</t>
  </si>
  <si>
    <t>5.1</t>
  </si>
  <si>
    <t>5.2</t>
  </si>
  <si>
    <t>6.1</t>
  </si>
  <si>
    <t>6.2</t>
  </si>
  <si>
    <t>Устройство основания</t>
  </si>
  <si>
    <t>сущ.грунтом</t>
  </si>
  <si>
    <t>песком</t>
  </si>
  <si>
    <t>Утилизация грунта</t>
  </si>
  <si>
    <t>м.п.</t>
  </si>
  <si>
    <t>Водопонижение</t>
  </si>
  <si>
    <t>Откачка воды насосом</t>
  </si>
  <si>
    <t>Установка иглофильтров</t>
  </si>
  <si>
    <t>до 40 км</t>
  </si>
  <si>
    <t>до 50 км</t>
  </si>
  <si>
    <t>м2</t>
  </si>
  <si>
    <t>тн</t>
  </si>
  <si>
    <t>пескогрунтом</t>
  </si>
  <si>
    <t>Материалы/ оборудование</t>
  </si>
  <si>
    <t>1.1</t>
  </si>
  <si>
    <t>1.2</t>
  </si>
  <si>
    <t>3.1</t>
  </si>
  <si>
    <t>3.2</t>
  </si>
  <si>
    <t>Вывоз грунта</t>
  </si>
  <si>
    <t>грунт, грунт замусоренный (экологич.чистый)</t>
  </si>
  <si>
    <t>грунт, грунт замусоренный (загрязненный)</t>
  </si>
  <si>
    <t>Щебень фр.40-70</t>
  </si>
  <si>
    <t>Щебень фр.5-20</t>
  </si>
  <si>
    <t>Устройство цементно-песчаной стяжки</t>
  </si>
  <si>
    <t>Земляные работы</t>
  </si>
  <si>
    <t>1.3</t>
  </si>
  <si>
    <t>1.4</t>
  </si>
  <si>
    <t>Бетон</t>
  </si>
  <si>
    <t>Арматура</t>
  </si>
  <si>
    <t>Труба</t>
  </si>
  <si>
    <t>Анкер.болт</t>
  </si>
  <si>
    <t>шт</t>
  </si>
  <si>
    <t>Засыпка</t>
  </si>
  <si>
    <t>Монтаж закладных деталей и элементов</t>
  </si>
  <si>
    <t>указать толщину стяжки</t>
  </si>
  <si>
    <t>указать марку бетона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</si>
  <si>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</si>
  <si>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</si>
  <si>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</si>
  <si>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</si>
  <si>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</si>
  <si>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</si>
  <si>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</si>
  <si>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</si>
  <si>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Информация о посещении объекта (были/не были), вопросы по результатам посещения</t>
  </si>
  <si>
    <t>да/нет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</si>
  <si>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</si>
  <si>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</si>
  <si>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</si>
  <si>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 (сумма) /нет</t>
  </si>
  <si>
    <t>Опыт работы с ГК ПИК (при наличии текущих проектов- указать % реализации)</t>
  </si>
  <si>
    <t>объект/ вид работ/% выполнения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</si>
  <si>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</si>
  <si>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</si>
  <si>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</si>
  <si>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</si>
  <si>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</si>
  <si>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>Оборот за последние 3 года (указать оборот за 2013/2014/2015 год)</t>
  </si>
  <si>
    <t xml:space="preserve">сумма/сумма/сумма </t>
  </si>
  <si>
    <t>Сайт компании</t>
  </si>
  <si>
    <t>ссылка</t>
  </si>
  <si>
    <t>Генеральный директор :  Ф.И.О. полностью, тел., e-mail</t>
  </si>
  <si>
    <t>Контактное лицо:  Ф.И.О. полностью, тел., e-mail</t>
  </si>
  <si>
    <t>Примечание к ТКП претендента</t>
  </si>
  <si>
    <t>Заключение ДЗ</t>
  </si>
  <si>
    <t>Решение ТК</t>
  </si>
  <si>
    <t>Примечание к решению ТК</t>
  </si>
  <si>
    <r>
      <t xml:space="preserve">Гарантийный срок 5 лет </t>
    </r>
    <r>
      <rPr>
        <sz val="12"/>
        <color rgb="FFFF0000"/>
        <rFont val="Times New Roman"/>
        <family val="1"/>
        <charset val="204"/>
      </rPr>
      <t>(если требуется)</t>
    </r>
  </si>
  <si>
    <r>
      <t>Наличие СРО (</t>
    </r>
    <r>
      <rPr>
        <sz val="12"/>
        <color rgb="FFFF0000"/>
        <rFont val="Times New Roman"/>
        <family val="1"/>
        <charset val="204"/>
      </rPr>
      <t>для тендеров, когда СРО необходимо</t>
    </r>
    <r>
      <rPr>
        <sz val="12"/>
        <color theme="1"/>
        <rFont val="Times New Roman"/>
        <family val="1"/>
        <charset val="204"/>
      </rPr>
      <t>)</t>
    </r>
  </si>
  <si>
    <r>
      <t>Опыт реализации подобных видов работ за последние 2-3 года (</t>
    </r>
    <r>
      <rPr>
        <sz val="12"/>
        <color rgb="FFFF0000"/>
        <rFont val="Times New Roman"/>
        <family val="1"/>
        <charset val="204"/>
      </rPr>
      <t xml:space="preserve">указать не более 5 ключевых объектов и их заказчиков </t>
    </r>
    <r>
      <rPr>
        <sz val="12"/>
        <color theme="1"/>
        <rFont val="Times New Roman"/>
        <family val="1"/>
        <charset val="204"/>
      </rPr>
      <t>)</t>
    </r>
  </si>
  <si>
    <t>Устройство бетонной подготовки</t>
  </si>
  <si>
    <t>указать марку бетона,  толщину</t>
  </si>
  <si>
    <t>2.1</t>
  </si>
  <si>
    <t>2.2</t>
  </si>
  <si>
    <t>8</t>
  </si>
  <si>
    <t>Устройство гидроизоляции оклеечной</t>
  </si>
  <si>
    <t>Устройство гидроизоляции (в 2 слоя) обмазочной</t>
  </si>
  <si>
    <t>4.3</t>
  </si>
  <si>
    <t>4.4</t>
  </si>
  <si>
    <t>6.3</t>
  </si>
  <si>
    <t>…</t>
  </si>
  <si>
    <t>n</t>
  </si>
  <si>
    <t>n+1</t>
  </si>
  <si>
    <t>2.3</t>
  </si>
  <si>
    <t>2.4</t>
  </si>
  <si>
    <t>2.5</t>
  </si>
  <si>
    <t>Общая стоимость работ, руб. с НДС</t>
  </si>
  <si>
    <t>1.2.1</t>
  </si>
  <si>
    <t>1.2.2</t>
  </si>
  <si>
    <t>1.2.3</t>
  </si>
  <si>
    <t>1.2.4</t>
  </si>
  <si>
    <t>1.2.5</t>
  </si>
  <si>
    <t>1.3.1</t>
  </si>
  <si>
    <t>1.3.2</t>
  </si>
  <si>
    <t>1.4.1</t>
  </si>
  <si>
    <t>1.4.2</t>
  </si>
  <si>
    <t>1.4.3</t>
  </si>
  <si>
    <t>2.1.1</t>
  </si>
  <si>
    <t>2.1.2</t>
  </si>
  <si>
    <t>2.1.3</t>
  </si>
  <si>
    <t>2.1.4</t>
  </si>
  <si>
    <t>3.1.1</t>
  </si>
  <si>
    <t>3.1.2</t>
  </si>
  <si>
    <t>Устройство монолитного железобетонного ростверка, фундамента</t>
  </si>
  <si>
    <t>Сваи</t>
  </si>
  <si>
    <t>Испытания динамические</t>
  </si>
  <si>
    <t>3.1.3</t>
  </si>
  <si>
    <t>Испытания статические</t>
  </si>
  <si>
    <t>Трубы обсадные</t>
  </si>
  <si>
    <t>указать тип сваи (сечение);
работа с учетом бурения, погружения, вдавливания</t>
  </si>
  <si>
    <t>указать диаметр труб;
работа с погружения / извлечения</t>
  </si>
  <si>
    <t>с учетом бурения, каркаса, бетонирования</t>
  </si>
  <si>
    <t>Устройство свайного поля</t>
  </si>
  <si>
    <t>Устройство свайного поля (сваи забивные)</t>
  </si>
  <si>
    <t>Устройство свайного поля (сваи набивные)</t>
  </si>
  <si>
    <t>4.1.1</t>
  </si>
  <si>
    <t>4.1.2</t>
  </si>
  <si>
    <t>5.1.1</t>
  </si>
  <si>
    <t>5.1.2</t>
  </si>
  <si>
    <t>5.3</t>
  </si>
  <si>
    <t>5.4</t>
  </si>
  <si>
    <t>5.4.1</t>
  </si>
  <si>
    <t>5.4.2</t>
  </si>
  <si>
    <t>5.4.3</t>
  </si>
  <si>
    <t>2.4.1</t>
  </si>
  <si>
    <t>2.4.2</t>
  </si>
  <si>
    <t>2.4.3</t>
  </si>
  <si>
    <t>3.3</t>
  </si>
  <si>
    <t>3.4</t>
  </si>
  <si>
    <t>6.4</t>
  </si>
  <si>
    <t>Работы, не вошедшие в основной перечень:</t>
  </si>
  <si>
    <t>Общая стоимость работ, не вошедших в основной перечень, руб. с НДС</t>
  </si>
  <si>
    <t>не перечисленные в данном разделе работы, но относящиеся к нему, включить в свободные ячейки ниже (допускается добавлять необходимое кол-во строк)</t>
  </si>
  <si>
    <t>I. Благоустройство</t>
  </si>
  <si>
    <t>1.5</t>
  </si>
  <si>
    <t>Устройство насыпи</t>
  </si>
  <si>
    <t>1.5.1</t>
  </si>
  <si>
    <t>1.5.2</t>
  </si>
  <si>
    <t>1.5.3</t>
  </si>
  <si>
    <t>2.1.5</t>
  </si>
  <si>
    <t>2.1.6</t>
  </si>
  <si>
    <t>2.1.7</t>
  </si>
  <si>
    <t>2.1.8</t>
  </si>
  <si>
    <t>2.1.9</t>
  </si>
  <si>
    <t>2.1.10</t>
  </si>
  <si>
    <t>Устройство покрытий</t>
  </si>
  <si>
    <t>указать толщину а/б покрытия</t>
  </si>
  <si>
    <t>Крупнозернистый пористый асфальтобетон</t>
  </si>
  <si>
    <t>Мелкозернистый плотный асфальтобетон</t>
  </si>
  <si>
    <t>указать толщину а/б покрытия;
марку, тип а/б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</si>
  <si>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</si>
  <si>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</si>
  <si>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</si>
  <si>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</si>
  <si>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</si>
  <si>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</si>
  <si>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</si>
  <si>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</si>
  <si>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Укладка цементобетона</t>
  </si>
  <si>
    <t>указать марку бетона, толщину</t>
  </si>
  <si>
    <t>Армирование сеткой</t>
  </si>
  <si>
    <t>указать тип сетки</t>
  </si>
  <si>
    <t>Розлив битума</t>
  </si>
  <si>
    <t>Устройство отмостки из асфальтобетона</t>
  </si>
  <si>
    <t>2.2.9</t>
  </si>
  <si>
    <t>2.2.10</t>
  </si>
  <si>
    <t>Асфальтобетон литой</t>
  </si>
  <si>
    <t>Устройство основания из ПГС</t>
  </si>
  <si>
    <t>Устройство основания из щебня</t>
  </si>
  <si>
    <t>Устройство основания из песка</t>
  </si>
  <si>
    <t>Укладка геотекстиля</t>
  </si>
  <si>
    <t>Укладка пленки (рубероид)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</si>
  <si>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</si>
  <si>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</si>
  <si>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</si>
  <si>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</si>
  <si>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</si>
  <si>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</si>
  <si>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</si>
  <si>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</si>
  <si>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</si>
  <si>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</si>
  <si>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указать марку мембраны</t>
  </si>
  <si>
    <t>2.4.4</t>
  </si>
  <si>
    <t>2.4.5</t>
  </si>
  <si>
    <t>2.4.6</t>
  </si>
  <si>
    <t>2.4.7</t>
  </si>
  <si>
    <t>Устройство отмостки зеленой</t>
  </si>
  <si>
    <t>Плодородный грунт в уплотненном состоянии</t>
  </si>
  <si>
    <t>Рулонный газон</t>
  </si>
  <si>
    <t>указать толщину слоя</t>
  </si>
  <si>
    <t>ЦПС</t>
  </si>
  <si>
    <t>указать марку смеси, толщину слоя</t>
  </si>
  <si>
    <t>Укладка плитки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</si>
  <si>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</si>
  <si>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</si>
  <si>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</si>
  <si>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</si>
  <si>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</si>
  <si>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</si>
  <si>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</si>
  <si>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</si>
  <si>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</si>
  <si>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указать марку плитки, размеры, толщину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</si>
  <si>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</si>
  <si>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</si>
  <si>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</si>
  <si>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</si>
  <si>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</si>
  <si>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</si>
  <si>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</si>
  <si>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</si>
  <si>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</si>
  <si>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</si>
  <si>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2.4.8</t>
  </si>
  <si>
    <t>Покрытие входных групп, пандусов</t>
  </si>
  <si>
    <t>2.7</t>
  </si>
  <si>
    <t>2.7.1</t>
  </si>
  <si>
    <t>2.8</t>
  </si>
  <si>
    <t>2.9</t>
  </si>
  <si>
    <t>2.8.1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</si>
  <si>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</si>
  <si>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</si>
  <si>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</si>
  <si>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</si>
  <si>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</si>
  <si>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</si>
  <si>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</si>
  <si>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</si>
  <si>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2.8.2</t>
  </si>
  <si>
    <t>2.8.3</t>
  </si>
  <si>
    <t>2.8.4</t>
  </si>
  <si>
    <t>2.8.5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</si>
  <si>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</si>
  <si>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</si>
  <si>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</si>
  <si>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</si>
  <si>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</si>
  <si>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</si>
  <si>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</si>
  <si>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</si>
  <si>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2.10</t>
  </si>
  <si>
    <t>2.10.1</t>
  </si>
  <si>
    <t>2.11</t>
  </si>
  <si>
    <t>2.11.1</t>
  </si>
  <si>
    <t>2.11.2</t>
  </si>
  <si>
    <t>2.11.3</t>
  </si>
  <si>
    <t>2.11.4</t>
  </si>
  <si>
    <t>2.11.5</t>
  </si>
  <si>
    <t>Устройство отмостки из бетонной плитки</t>
  </si>
  <si>
    <t>Укладка ПВХ мембраны</t>
  </si>
  <si>
    <t>2.4.9</t>
  </si>
  <si>
    <t>2.4.10</t>
  </si>
  <si>
    <t>2.5.10</t>
  </si>
  <si>
    <t>2.5.11</t>
  </si>
  <si>
    <t>2.6.10</t>
  </si>
  <si>
    <t>2.6.11</t>
  </si>
  <si>
    <t>Устройство тротуаров, дорожек, площадок (покрытий) из бетонной плитки (без возможности проезда техники)</t>
  </si>
  <si>
    <t>Устройство тротуаров, дорожек, площадок (покрытий) из бетонной плитки (с возможностью проезда техники)</t>
  </si>
  <si>
    <t>Укладка экструдированного полистирола</t>
  </si>
  <si>
    <t>Асфальтобетон</t>
  </si>
  <si>
    <t>указать толщину слоя;
марку, тип а/б</t>
  </si>
  <si>
    <t>2.7.10</t>
  </si>
  <si>
    <t>указать толщину слоя;
марку покрытия</t>
  </si>
  <si>
    <t>Покрытие из резиновой крошки</t>
  </si>
  <si>
    <t>Устройство покрытия из резиновой крошки (детские площадки, спортивные площадки и др.)</t>
  </si>
  <si>
    <t>2.10.2</t>
  </si>
  <si>
    <t>2.10.3</t>
  </si>
  <si>
    <t>2.10.4</t>
  </si>
  <si>
    <t>2.10.5</t>
  </si>
  <si>
    <t>2.10.6</t>
  </si>
  <si>
    <t>2.10.7</t>
  </si>
  <si>
    <t>2.12</t>
  </si>
  <si>
    <t>2.12.1</t>
  </si>
  <si>
    <t>2.12.2</t>
  </si>
  <si>
    <t>2.12.3</t>
  </si>
  <si>
    <t>2.13</t>
  </si>
  <si>
    <t>2.13.1</t>
  </si>
  <si>
    <t>2.14</t>
  </si>
  <si>
    <t>2.14.1</t>
  </si>
  <si>
    <t>2.14.2</t>
  </si>
  <si>
    <t>Устройство тактильного покрытия из бетонной плитки</t>
  </si>
  <si>
    <t>Устройство покрытия "Спортпласт" (детские площадки, спортивные площадки и др.)</t>
  </si>
  <si>
    <t>Устройство площадок с травяным покрытием (детские площадки, спортивные площадки и др.)</t>
  </si>
  <si>
    <t>Устройство монолитных железобетонных вертикальных конструкций</t>
  </si>
  <si>
    <t>Устройство гравийной отсыпки</t>
  </si>
  <si>
    <t>Устройство покрытия из песка (площадки отдыха и др.)</t>
  </si>
  <si>
    <t>Устройство покрытия из песка речного</t>
  </si>
  <si>
    <t>указать плотность (г/м2); кол-во слоев</t>
  </si>
  <si>
    <t>2.13.2</t>
  </si>
  <si>
    <t>2.15</t>
  </si>
  <si>
    <t>2.15.1</t>
  </si>
  <si>
    <t>2.16</t>
  </si>
  <si>
    <t>2.16.1</t>
  </si>
  <si>
    <t>Устройство покрытия из гранитного отсева, с гравийной высевки (площадки отдыха, пешеходные дорожки и др.)</t>
  </si>
  <si>
    <t>Устройство покрытия из щепы (площадки отдыха и др.)</t>
  </si>
  <si>
    <t>Устройство покрытия из щепы хвойных пород</t>
  </si>
  <si>
    <t>Устройство покрытия из газонной решетки</t>
  </si>
  <si>
    <t>Заполнение ячеек плодородным грунтом с посевом трав</t>
  </si>
  <si>
    <t>Устройство подсыпки из гранитного отсева, гравия</t>
  </si>
  <si>
    <t>Озеленение</t>
  </si>
  <si>
    <t>Устройство покрытия из коры</t>
  </si>
  <si>
    <t>Устройство покрытия из коры лиственницы</t>
  </si>
  <si>
    <t>2.15.2</t>
  </si>
  <si>
    <t>2.17</t>
  </si>
  <si>
    <t>2.17.1</t>
  </si>
  <si>
    <t>2.17.2</t>
  </si>
  <si>
    <t>Устройство покрытия из гальки светлой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</si>
  <si>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</si>
  <si>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</si>
  <si>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</si>
  <si>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</si>
  <si>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</si>
  <si>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</si>
  <si>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</si>
  <si>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</si>
  <si>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</si>
  <si>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Антипарковочный бордюр</t>
  </si>
  <si>
    <t>Пластиковый борт</t>
  </si>
  <si>
    <t>Водоотводной канал (лоток) из полимербетона</t>
  </si>
  <si>
    <t>Деревянный борт (колышки)</t>
  </si>
  <si>
    <t>Устройство водоприемной решетки из чугуна с прорезями</t>
  </si>
  <si>
    <t>5.5</t>
  </si>
  <si>
    <t>Устройство тротуарного прикромочного лотка Б1 1000х500х250</t>
  </si>
  <si>
    <t>Облицовка подпорной стены</t>
  </si>
  <si>
    <t>Облицовка подпорной стены керамогранитом</t>
  </si>
  <si>
    <t>Устройство пластового дренажа (смешение ПГС с местным грунтом)</t>
  </si>
  <si>
    <t>указать пропорцию смешения</t>
  </si>
  <si>
    <t>Укрепление откосов (в т.ч. искусственных холмов) газонной георешеткой</t>
  </si>
  <si>
    <t>Устройство цветников с внесением плодородного грунта и посевом</t>
  </si>
  <si>
    <t>Ива</t>
  </si>
  <si>
    <t>Береза</t>
  </si>
  <si>
    <t>Робиния псевдоакация</t>
  </si>
  <si>
    <t>Черемуха</t>
  </si>
  <si>
    <t>Клен</t>
  </si>
  <si>
    <t>Липа</t>
  </si>
  <si>
    <t>Яблоня</t>
  </si>
  <si>
    <t>Груша</t>
  </si>
  <si>
    <t>Вишня</t>
  </si>
  <si>
    <t>Шиповник</t>
  </si>
  <si>
    <t>Спирея</t>
  </si>
  <si>
    <t>Сирень</t>
  </si>
  <si>
    <t>Смородина</t>
  </si>
  <si>
    <t>Виноград девичий</t>
  </si>
  <si>
    <t>Посадка деревьев (с комом земли)</t>
  </si>
  <si>
    <t>Пузыреплодник</t>
  </si>
  <si>
    <t>Каштан</t>
  </si>
  <si>
    <t>Барбарис</t>
  </si>
  <si>
    <t>Можевельник</t>
  </si>
  <si>
    <t>Роза</t>
  </si>
  <si>
    <t>Лапчатка</t>
  </si>
  <si>
    <t>Ель</t>
  </si>
  <si>
    <t>Дуб</t>
  </si>
  <si>
    <t>Тополь</t>
  </si>
  <si>
    <t>Клен приречный</t>
  </si>
  <si>
    <t>Боярышник</t>
  </si>
  <si>
    <t>Сосна</t>
  </si>
  <si>
    <t>Дерн/дерен</t>
  </si>
  <si>
    <t>Карагана</t>
  </si>
  <si>
    <t>Лиственница</t>
  </si>
  <si>
    <t>Ольха</t>
  </si>
  <si>
    <t>Рябинник</t>
  </si>
  <si>
    <t>Снежноягодник</t>
  </si>
  <si>
    <t>указать толщину разметки</t>
  </si>
  <si>
    <t>Устройство бортов, бордюров, водоотводных лотков, каналов</t>
  </si>
  <si>
    <t>4.5</t>
  </si>
  <si>
    <t>4.6</t>
  </si>
  <si>
    <t>4.7</t>
  </si>
  <si>
    <t>Нанесение разметки (холодный пластик)</t>
  </si>
  <si>
    <t>Нанесение разметки (термопластик)</t>
  </si>
  <si>
    <t>Установка полусферы</t>
  </si>
  <si>
    <t>5.6</t>
  </si>
  <si>
    <t>Посадка кустарников</t>
  </si>
  <si>
    <t>Устройство лестничного схода</t>
  </si>
  <si>
    <t>указать размеры</t>
  </si>
  <si>
    <t>Установка вазона для цветов</t>
  </si>
  <si>
    <t>Устройство площадки для мусороконтейнеров</t>
  </si>
  <si>
    <t>Организация движения (разметка, знаки и др.)</t>
  </si>
  <si>
    <t>5.7</t>
  </si>
  <si>
    <t>указать тип, размеры</t>
  </si>
  <si>
    <t>Установка урн</t>
  </si>
  <si>
    <t>Устройство велопарковки</t>
  </si>
  <si>
    <t>указать размеры, кол-во мест</t>
  </si>
  <si>
    <t>указать размеры, кол-во контейнеров</t>
  </si>
  <si>
    <t>Монтаж ворот</t>
  </si>
  <si>
    <t>Монтаж калитки</t>
  </si>
  <si>
    <t>Устройство ограждения территории, площадки</t>
  </si>
  <si>
    <t>Устройство навеса для мусороконтейнеров</t>
  </si>
  <si>
    <t>Устройство ворот для мусороконтейнеров</t>
  </si>
  <si>
    <t>Установка контейнеров для мусора</t>
  </si>
  <si>
    <t>Установка шлагбаума</t>
  </si>
  <si>
    <t>Сопутствующие работы (в т.ч. МАФ)</t>
  </si>
  <si>
    <t>ИДН</t>
  </si>
  <si>
    <t>Установка дорожного знака на металлической стойке</t>
  </si>
  <si>
    <t>Установка дорожного знака навесного</t>
  </si>
  <si>
    <t>Установка стационарного столбика</t>
  </si>
  <si>
    <t>Нанесение разметки "места для инвалидов"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</si>
  <si>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</si>
  <si>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</si>
  <si>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</si>
  <si>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</si>
  <si>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</si>
  <si>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</si>
  <si>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</si>
  <si>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</si>
  <si>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</si>
  <si>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</si>
  <si>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</si>
  <si>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</si>
  <si>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</si>
  <si>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</si>
  <si>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</si>
  <si>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</si>
  <si>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</si>
  <si>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</si>
  <si>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</si>
  <si>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</si>
  <si>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</si>
  <si>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</si>
  <si>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допускается добавлять необходимое кол-во строк</t>
  </si>
  <si>
    <t>3.1.4</t>
  </si>
  <si>
    <t>4.1.3</t>
  </si>
  <si>
    <t>4.2.1</t>
  </si>
  <si>
    <t>4.2.2</t>
  </si>
  <si>
    <t>4.2.3</t>
  </si>
  <si>
    <t>4.2.1.1</t>
  </si>
  <si>
    <t>4.2.1.2</t>
  </si>
  <si>
    <t>4.2.4</t>
  </si>
  <si>
    <t>6.1.1</t>
  </si>
  <si>
    <t>6.1.2</t>
  </si>
  <si>
    <t>6.4.1</t>
  </si>
  <si>
    <t>6.4.2</t>
  </si>
  <si>
    <t>6.4.3</t>
  </si>
  <si>
    <t>7.1</t>
  </si>
  <si>
    <t>7.2</t>
  </si>
  <si>
    <t>II. МАФ</t>
  </si>
  <si>
    <t>III. Подпорная стенка</t>
  </si>
  <si>
    <t>указать наименование гидроизоляционного материала/ марку</t>
  </si>
  <si>
    <t>Разработка грунта комплексная (в отвал (с вывозом до 1 км при необходимости), с учетом погрузки в автомобили-самосвалы, доработки вручную, планировки и т.п.)</t>
  </si>
  <si>
    <t>в случае расположения отвала далее 1 км необходимо указать об этом в примечании</t>
  </si>
  <si>
    <t>1.4.4</t>
  </si>
  <si>
    <t>1.5.4</t>
  </si>
  <si>
    <t>привозным планировочным грунтом</t>
  </si>
  <si>
    <t>Установка зеркал безопасности</t>
  </si>
  <si>
    <t>2.18</t>
  </si>
  <si>
    <t>2.18.1</t>
  </si>
  <si>
    <t>2.18.2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</si>
  <si>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</si>
  <si>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</si>
  <si>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</si>
  <si>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</si>
  <si>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</si>
  <si>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</si>
  <si>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</si>
  <si>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</si>
  <si>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</si>
  <si>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</si>
  <si>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</si>
  <si>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</si>
  <si>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</si>
  <si>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</si>
  <si>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</si>
  <si>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4.6.16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</si>
  <si>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</si>
  <si>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</si>
  <si>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</si>
  <si>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</si>
  <si>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</si>
  <si>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</si>
  <si>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</si>
  <si>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</si>
  <si>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</si>
  <si>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</si>
  <si>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</si>
  <si>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4.7.12</t>
  </si>
  <si>
    <t>4.7.13</t>
  </si>
  <si>
    <t>4.7.14</t>
  </si>
  <si>
    <t>4.7.15</t>
  </si>
  <si>
    <t>4.7.16</t>
  </si>
  <si>
    <t>4.7.17</t>
  </si>
  <si>
    <t>5.8</t>
  </si>
  <si>
    <t>5.9</t>
  </si>
  <si>
    <t>5.10</t>
  </si>
  <si>
    <t>5.11</t>
  </si>
  <si>
    <t>Квалификационная и контактная информация</t>
  </si>
  <si>
    <t xml:space="preserve">Устройство асфальтобетонных проездов, автостоянок, площадок, дорожек, тротуаров и др. </t>
  </si>
  <si>
    <t>2.8.6</t>
  </si>
  <si>
    <t>2.8.7</t>
  </si>
  <si>
    <t>2.8.8</t>
  </si>
  <si>
    <t>2.8.9</t>
  </si>
  <si>
    <t>2.8.10</t>
  </si>
  <si>
    <t>2.8.11</t>
  </si>
  <si>
    <t>2.8.12</t>
  </si>
  <si>
    <t>2.9.9</t>
  </si>
  <si>
    <t>2.9.10</t>
  </si>
  <si>
    <t>2.9.11</t>
  </si>
  <si>
    <t>2.9.12</t>
  </si>
  <si>
    <t>2.10.8</t>
  </si>
  <si>
    <t>2.10.9</t>
  </si>
  <si>
    <t>2.10.10</t>
  </si>
  <si>
    <t>2.10.11</t>
  </si>
  <si>
    <t>2.12.4</t>
  </si>
  <si>
    <t>2.12.5</t>
  </si>
  <si>
    <t>2.12.6</t>
  </si>
  <si>
    <t>2.12.7</t>
  </si>
  <si>
    <t>2.12.8</t>
  </si>
  <si>
    <t>2.13.3</t>
  </si>
  <si>
    <t>2.13.4</t>
  </si>
  <si>
    <t>2.13.5</t>
  </si>
  <si>
    <t>2.13.6</t>
  </si>
  <si>
    <t>2.13.7</t>
  </si>
  <si>
    <t>2.14.3</t>
  </si>
  <si>
    <t>2.14.4</t>
  </si>
  <si>
    <t>2.14.5</t>
  </si>
  <si>
    <t>2.14.6</t>
  </si>
  <si>
    <t>2.14.7</t>
  </si>
  <si>
    <t>2.14.8</t>
  </si>
  <si>
    <t>2.14.9</t>
  </si>
  <si>
    <t>2.14.10</t>
  </si>
  <si>
    <t>2.14.11</t>
  </si>
  <si>
    <t>2.14.12</t>
  </si>
  <si>
    <t>2.15.3</t>
  </si>
  <si>
    <t>2.16.2</t>
  </si>
  <si>
    <t>2.19</t>
  </si>
  <si>
    <t>2.19.1</t>
  </si>
  <si>
    <t>2.20</t>
  </si>
  <si>
    <t>2.20.1</t>
  </si>
  <si>
    <t>2.20.2</t>
  </si>
  <si>
    <t>2.20.3</t>
  </si>
  <si>
    <t>2.20.4</t>
  </si>
  <si>
    <t>2.20.5</t>
  </si>
  <si>
    <t>2.20.6</t>
  </si>
  <si>
    <t>2.20.7</t>
  </si>
  <si>
    <t>2.20.8</t>
  </si>
  <si>
    <t>2.20.9</t>
  </si>
  <si>
    <t>2.20.10</t>
  </si>
  <si>
    <t>2.20.11</t>
  </si>
  <si>
    <t>2.21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</si>
  <si>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</si>
  <si>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</si>
  <si>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</si>
  <si>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</si>
  <si>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</si>
  <si>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</si>
  <si>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</si>
  <si>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</si>
  <si>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</si>
  <si>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Устройство монолитного железобетонного ростверка, фундамента, в т.ч. основные строительные материалы:</t>
  </si>
  <si>
    <t>Карм.ср=_______ кг/м3</t>
  </si>
  <si>
    <t>Устройство монолитных железобетонных вертикальных конструкций, в т.ч. основные строительные материалы:</t>
  </si>
  <si>
    <t>Разработка грунта комплексная под корыто (в отвал (с вывозом до 1 км при необходимости), с учетом погрузки в автомобили-самосвалы, уплотнения грунта, доработки вручную, планировки и т.п.)</t>
  </si>
  <si>
    <t>Установка бортового камня БР на бетонном основании (100.30.15, 100.20.8, 100.48.15 и т.п.)</t>
  </si>
  <si>
    <t>Установка садового бортового камня на бетонном основании (БР80х200х600 мм и т.п.)</t>
  </si>
  <si>
    <t>Борт стальной от 200 до 400 мм, в т.ч. с зубьями</t>
  </si>
  <si>
    <t>Борт стальной до 100 мм, в т.ч. с зубьями</t>
  </si>
  <si>
    <t>Борт стальной от 100 до 200 мм, в т.ч. с зубьями</t>
  </si>
  <si>
    <t>Борт стальной от 400 мм, в т.ч. с зубьями</t>
  </si>
  <si>
    <t>Борт гранитный (100.30.15, 100.20.8 и т.п.)</t>
  </si>
  <si>
    <t>Чебушник</t>
  </si>
  <si>
    <t>Укладка плитки (с тактильным покрытием)</t>
  </si>
  <si>
    <t>Укладка модульного полиэтиленового покрытия "Спортпласт" (0,02 м)</t>
  </si>
  <si>
    <t>изменить толщину слояв случае необходимости</t>
  </si>
  <si>
    <t>Натуральное травяное покрытие (0,15 м)</t>
  </si>
  <si>
    <t>Устройство покрытия из газонной решетки (0,05 м)</t>
  </si>
  <si>
    <t>Устройство газонов с внесением плодородного грунта и посевом трав (0,15-0,2 м)</t>
  </si>
  <si>
    <t>шт.</t>
  </si>
  <si>
    <t>Утройство буровых свай, Н=1,5 м</t>
  </si>
  <si>
    <t xml:space="preserve">армирование и бетонироваие </t>
  </si>
  <si>
    <t>бурение</t>
  </si>
  <si>
    <t>Устройство опорной стены</t>
  </si>
  <si>
    <t>кв. 80х80х5</t>
  </si>
  <si>
    <t>Опорная стена храма</t>
  </si>
  <si>
    <t>Ливневка</t>
  </si>
  <si>
    <t>Решетка</t>
  </si>
  <si>
    <t>Колодец ДК-8</t>
  </si>
  <si>
    <t>Труба Корсис Ф-400 мм</t>
  </si>
  <si>
    <t>м</t>
  </si>
  <si>
    <t>Ливневая канализаци, корп. В</t>
  </si>
  <si>
    <t>Восстановление и замена 3 колодцев ливневой канализации, Н=2,0 м. кольцо К20-10=3 шт., перекрытие ___ =3 шт., ОП=3 шт., люк тяжёлый = 3 шт.)</t>
  </si>
  <si>
    <t>Восстановление водопроводного колодца плита перекрытия= 2 шт., люк тяжёлый= 2 шт.)</t>
  </si>
  <si>
    <t>Решетка, корп. А, Б.Д</t>
  </si>
  <si>
    <t>Вывоз и утилизация ж/б</t>
  </si>
  <si>
    <t>Лестничные перила</t>
  </si>
  <si>
    <t>Корп. Г</t>
  </si>
  <si>
    <t>Корп. В</t>
  </si>
  <si>
    <t>Облицовка плит входа в подвал</t>
  </si>
  <si>
    <t>Лестничные площадки</t>
  </si>
  <si>
    <t>Лестничные марши</t>
  </si>
  <si>
    <t>Каринз</t>
  </si>
  <si>
    <t>Плитка входных групп</t>
  </si>
  <si>
    <t>Утеплитель</t>
  </si>
  <si>
    <t>Вывоз строительного мусора</t>
  </si>
  <si>
    <t>Забор детского сада, ворота = 2 шт., калитка = 2 шт.</t>
  </si>
  <si>
    <t>Утройство буровых свай</t>
  </si>
  <si>
    <t>Корп. А, Б.Д</t>
  </si>
  <si>
    <t>Тротуар за мусорн. Контейнерами</t>
  </si>
  <si>
    <t>БР 100.30.15 (100.30.18)</t>
  </si>
  <si>
    <t>БР 100.20.8</t>
  </si>
  <si>
    <t>Брусчатка</t>
  </si>
  <si>
    <t>Песчаное основание, толщ. 0,2 м с последующим уплотнением</t>
  </si>
  <si>
    <t>Устройство усиленных тротуаров с возможностью проезда пожарных машин</t>
  </si>
  <si>
    <t>Демонтаж и устройство покрытия из бручсчатки</t>
  </si>
  <si>
    <t>Устройство железобетона</t>
  </si>
  <si>
    <t>Сухая смесь (3/5/7/8 см)</t>
  </si>
  <si>
    <t>БР 100.20.8 (демонтаж, монтаж)</t>
  </si>
  <si>
    <t>Устройство опорной стены дет.сада</t>
  </si>
  <si>
    <t>5 м.п.</t>
  </si>
  <si>
    <t>Доп.работы</t>
  </si>
  <si>
    <t>Разработка и вывоз грунта</t>
  </si>
  <si>
    <t>торф</t>
  </si>
  <si>
    <t>Тротуар</t>
  </si>
  <si>
    <t>Разработка и вывоз с утилизацией грунта</t>
  </si>
  <si>
    <t>щебень</t>
  </si>
  <si>
    <t>Асфальт</t>
  </si>
  <si>
    <t>Демонтаж бортокых камней</t>
  </si>
  <si>
    <t>Опорная стена (штукатурка)</t>
  </si>
  <si>
    <t>Шлифовка стены</t>
  </si>
  <si>
    <t>Керамогранит</t>
  </si>
  <si>
    <t>Штукатурка (Байрамикс)</t>
  </si>
  <si>
    <t xml:space="preserve">БР 100.30.15 </t>
  </si>
  <si>
    <t>1 лист</t>
  </si>
  <si>
    <t>толщ. 15 см</t>
  </si>
  <si>
    <t>№№</t>
  </si>
  <si>
    <t>ед.изм.</t>
  </si>
  <si>
    <t>кол-во</t>
  </si>
  <si>
    <t>Мусорный стационарный контейнер ЛГУ-22 "Лебер групп"</t>
  </si>
  <si>
    <t>30 см</t>
  </si>
  <si>
    <t>15 см</t>
  </si>
  <si>
    <t>6 см</t>
  </si>
  <si>
    <t>по верху</t>
  </si>
  <si>
    <t>лист 2</t>
  </si>
  <si>
    <t>60 шт*6,0 м (как столбик для для стойки забора)</t>
  </si>
  <si>
    <t xml:space="preserve">СМР, ПНР </t>
  </si>
  <si>
    <t>Демонтаж бортовых камней</t>
  </si>
  <si>
    <t>лист 3</t>
  </si>
  <si>
    <t>лист 4</t>
  </si>
  <si>
    <t>лист 5</t>
  </si>
  <si>
    <t>лист 6</t>
  </si>
  <si>
    <t>Устройство песчаного основания</t>
  </si>
  <si>
    <t>Очистка вручную колодцев ливневой канализации от мусора</t>
  </si>
  <si>
    <t>Восстановление колодцев ливневой канализации (с заменой: кольцо К20-10, перекрытие, ОП, люк тяжёлый)</t>
  </si>
  <si>
    <t>Восстановление водопроводного колодца  с заменой плиты перекрытия, люка тяжёлого</t>
  </si>
  <si>
    <t>Установка решетки на ЛК, корп. А, Б.Д</t>
  </si>
  <si>
    <t>Очистка вручную водопроводных колодцев от мусора</t>
  </si>
  <si>
    <t>Установка решетки</t>
  </si>
  <si>
    <t>7 см</t>
  </si>
  <si>
    <t>Демонтаж, монтаж  бортовых камней БР 100.20.8</t>
  </si>
  <si>
    <t>до 15 % новых БР</t>
  </si>
  <si>
    <t xml:space="preserve"> </t>
  </si>
  <si>
    <t>Укладка мелкозернистого асфальтобетона (h=6 см)</t>
  </si>
  <si>
    <t>Утройство буровых железобетонных свай, Н=1,5 м</t>
  </si>
  <si>
    <t>Обсыпка трубы и обратная засыпка песком</t>
  </si>
  <si>
    <t>Карниз</t>
  </si>
  <si>
    <t>Устройство подпорной стены</t>
  </si>
  <si>
    <t>Демонтаж и устройство покрытия из брусчатки</t>
  </si>
  <si>
    <t>Устройство железобетонного покрытия</t>
  </si>
  <si>
    <t>ЦСП</t>
  </si>
  <si>
    <t>до 20% новой брусчатки, ЦСП=3 см</t>
  </si>
  <si>
    <t>до 20% новой брусчатки, ЦСП=5 см</t>
  </si>
  <si>
    <t xml:space="preserve">Устройство тротуаров и прогулочных дорожек из тротуарной плитки </t>
  </si>
  <si>
    <t>Корп. А, Б, Д</t>
  </si>
  <si>
    <t>Подпорная стена (штукатурка)</t>
  </si>
  <si>
    <t>Н=1,0 м, ф=250 мм</t>
  </si>
  <si>
    <t>Ворота</t>
  </si>
  <si>
    <t>Калитка</t>
  </si>
  <si>
    <t>Забор детского сада</t>
  </si>
  <si>
    <t>Дополнительные работы, не вошедшие в основной перечень:</t>
  </si>
  <si>
    <t>http://metall-24.ru/truba-kvadratnaya-80h80h5</t>
  </si>
  <si>
    <t>https://moskva.tiu.ru/p66387055-dekorativnaya-shtukaturka-bayramix;all.html</t>
  </si>
  <si>
    <t>300х300х30</t>
  </si>
  <si>
    <t>100 мм</t>
  </si>
  <si>
    <t>Грязезащитная решётка (резина+бруш) -23 мм</t>
  </si>
  <si>
    <t>1800х900х23</t>
  </si>
  <si>
    <t>1800х1200х23</t>
  </si>
  <si>
    <t>1800х600х23</t>
  </si>
  <si>
    <t>600х600х23</t>
  </si>
  <si>
    <t>1200х900х23</t>
  </si>
  <si>
    <t>(компл.работ)</t>
  </si>
  <si>
    <t>облицовка</t>
  </si>
  <si>
    <r>
      <t xml:space="preserve">на выполнение </t>
    </r>
    <r>
      <rPr>
        <b/>
        <sz val="16"/>
        <color rgb="FF000099"/>
        <rFont val="Times New Roman"/>
        <family val="1"/>
        <charset val="204"/>
      </rPr>
      <t>дополнительных</t>
    </r>
    <r>
      <rPr>
        <b/>
        <sz val="16"/>
        <rFont val="Times New Roman"/>
        <family val="1"/>
        <charset val="204"/>
      </rPr>
      <t xml:space="preserve"> работ по благоустройству мкр. 6, 7, 8 корп. 47 А, Б, В, Г, Д по ГП
расположенного по адресу: М.О., г. Химки, мкр.6, 7, 8</t>
    </r>
  </si>
  <si>
    <t xml:space="preserve">Общество с ограниченной ответственностью "СТРОЙБИЗНЕС", ИНН 7704507287 </t>
  </si>
  <si>
    <t>Общество с ограниченной ответственностью "СТРОЙБИЗНЕС" ИНН 7704507287 КПП 770401001</t>
  </si>
  <si>
    <t>Ливневая канилизация</t>
  </si>
  <si>
    <t>Забор детского сада (белый цвет)</t>
  </si>
  <si>
    <t>Устройство буровых ж/б свай</t>
  </si>
  <si>
    <t xml:space="preserve">Забор детского сада </t>
  </si>
  <si>
    <t>Обмазочная гидроизоляция битумной мастикой (боковые поверхности подпорной стены)</t>
  </si>
  <si>
    <t>Устройство температурных швов (температурные швы в конструкции подпорной стены из экструдированного пенополистирола толщ. 30 мм., через каждые 20 п.м.)</t>
  </si>
  <si>
    <t>Устройство подпорной стены из монолитного железобетона (бетон В25, W6, F150), с пространственным армированием ф-12 мм (шаг 200х200 мм)</t>
  </si>
  <si>
    <t>60 шт*6,0 м (для стойки забора)</t>
  </si>
  <si>
    <t>Устройство песчаной подготовки толщ. 100 мм., S=0,4×81 м.п.=32,4 м2</t>
  </si>
  <si>
    <r>
      <t>до 20% новой брусчатки,</t>
    </r>
    <r>
      <rPr>
        <sz val="12"/>
        <color rgb="FF000099"/>
        <rFont val="Times New Roman"/>
        <family val="1"/>
        <charset val="204"/>
      </rPr>
      <t xml:space="preserve"> ЦПС=</t>
    </r>
    <r>
      <rPr>
        <sz val="12"/>
        <rFont val="Times New Roman"/>
        <family val="1"/>
        <charset val="204"/>
      </rPr>
      <t>5 см</t>
    </r>
  </si>
  <si>
    <r>
      <t xml:space="preserve">до 20% новой брусчатки, </t>
    </r>
    <r>
      <rPr>
        <sz val="12"/>
        <color rgb="FF000099"/>
        <rFont val="Times New Roman"/>
        <family val="1"/>
        <charset val="204"/>
      </rPr>
      <t>ЦПС</t>
    </r>
    <r>
      <rPr>
        <sz val="12"/>
        <rFont val="Times New Roman"/>
        <family val="1"/>
        <charset val="204"/>
      </rPr>
      <t>=3 см</t>
    </r>
  </si>
  <si>
    <t xml:space="preserve">Кол-во            ( всего) </t>
  </si>
  <si>
    <t>Раздел №1. Превышение фактически выполненных объёмов работ над сметными.</t>
  </si>
  <si>
    <t>Устройство проездов из асфальтобетона с бордюром из бортового камня</t>
  </si>
  <si>
    <t>Установка бортовых камней БР 100.30.15-Б1 серый.</t>
  </si>
  <si>
    <t>Устройство усиленных тротуаров с возможностью проезда пожарных машин (усиленная тротуарная плитка) с борд. из бортового камня.</t>
  </si>
  <si>
    <t>Раздел №2. Работы предусмотренные рабочей документацией, но отсутствующие в смете.</t>
  </si>
  <si>
    <t>Монтаж ворот для ограждения детского сада, размерами 2,0×2,0</t>
  </si>
  <si>
    <t>Монтаж дверных калиток для ограждения детского сада, размерами 1,0×1,0</t>
  </si>
  <si>
    <r>
      <t>Устройство направляющих гранитных тактильных плит с продольными рифами, 500</t>
    </r>
    <r>
      <rPr>
        <sz val="16"/>
        <color indexed="8"/>
        <rFont val="Calibri"/>
        <family val="2"/>
        <charset val="204"/>
      </rPr>
      <t>×</t>
    </r>
    <r>
      <rPr>
        <sz val="16"/>
        <color indexed="8"/>
        <rFont val="Times New Roman"/>
        <family val="1"/>
        <charset val="204"/>
      </rPr>
      <t>500</t>
    </r>
    <r>
      <rPr>
        <sz val="16"/>
        <color indexed="8"/>
        <rFont val="Calibri"/>
        <family val="2"/>
        <charset val="204"/>
      </rPr>
      <t>×</t>
    </r>
    <r>
      <rPr>
        <sz val="16"/>
        <color indexed="8"/>
        <rFont val="Times New Roman"/>
        <family val="1"/>
        <charset val="204"/>
      </rPr>
      <t>80мм.</t>
    </r>
  </si>
  <si>
    <t>Устройство направляющих гранитных тактильных плит с диагональнымипродольными рифами, 500×500×80мм.</t>
  </si>
  <si>
    <t xml:space="preserve">Устройство откосов, с покрытием из газонной решётки </t>
  </si>
  <si>
    <t>Лестничные перила. www.vce-perila.ru</t>
  </si>
  <si>
    <t>Скамья парковая Арт.01003, ПК"Лидер"</t>
  </si>
  <si>
    <r>
      <t>Устройство детских песочниц, с применением морского песка ГОСТ 8736-2014, по слою геотекстиля плотностью 300</t>
    </r>
    <r>
      <rPr>
        <b/>
        <sz val="14"/>
        <rFont val="Calibri"/>
        <family val="2"/>
        <charset val="204"/>
      </rPr>
      <t>÷</t>
    </r>
    <r>
      <rPr>
        <b/>
        <i/>
        <sz val="8.4"/>
        <rFont val="Times New Roman"/>
        <family val="1"/>
        <charset val="204"/>
      </rPr>
      <t>350 г/м.кв., 1 слой.</t>
    </r>
  </si>
  <si>
    <t>Установка тротуаров и прогулочных дорожек из тротуарной плитки с бордюром из бортового камня. ( возле входа в храм А.Невского )</t>
  </si>
  <si>
    <t>Установка опор освешения ( комплексные работы )</t>
  </si>
  <si>
    <t>Устройство дорожной разметки, шириной 0,4 м. под пешеходный переход, через ул. Молодёжная</t>
  </si>
  <si>
    <t>Покос газонного покрытия.</t>
  </si>
  <si>
    <t>17/1</t>
  </si>
  <si>
    <t>Монтаж деревянных качелей на металлической оцинкованной цепи на МАФ «Качели-пергола ИС-7. Строительного изготовления».</t>
  </si>
  <si>
    <t>Отделка входных групп и входов в техническое подполье</t>
  </si>
  <si>
    <t>Укладка утеплителя из экструдированного пенополистирола толщ. 100 мм., под основание конструкции входных групп.</t>
  </si>
  <si>
    <t>Устройство цем. песчаной стяжки М150, армированной 5ВР1-100, толщ. 80мм., под основание конструкции входных групп.</t>
  </si>
  <si>
    <t>Устройство цем. песчаной стяжки М150, толщ. 80мм., под основание конструкции входных групп.</t>
  </si>
  <si>
    <r>
      <t>Облицовка тротуарной плиткой 300</t>
    </r>
    <r>
      <rPr>
        <sz val="16"/>
        <color indexed="8"/>
        <rFont val="Calibri"/>
        <family val="2"/>
        <charset val="204"/>
      </rPr>
      <t xml:space="preserve">×300×30 </t>
    </r>
    <r>
      <rPr>
        <sz val="16"/>
        <color indexed="8"/>
        <rFont val="Times New Roman"/>
        <family val="1"/>
        <charset val="204"/>
      </rPr>
      <t>входных групп</t>
    </r>
  </si>
  <si>
    <t>Облицовка тротуарной плиткой 300×300×30 входов в техподполье-лестничные площадки</t>
  </si>
  <si>
    <t>Облицовка тротуарной плиткой 300×300×30 входов в техподполье-лестничные марши</t>
  </si>
  <si>
    <t>Облицовка тротуарной плиткой 300×300×30 входов в техподполье-торцы стен</t>
  </si>
  <si>
    <t>Грязезащитные решётки ( резина+брш)-23 мм.</t>
  </si>
  <si>
    <t>Раздел №3. Работы не предусмотренные рабочей документацией.</t>
  </si>
  <si>
    <t>Устройство подпорных стенок, с последующей его отделкой</t>
  </si>
  <si>
    <t>Устройство подпорной стены вдоль храма, толщ. 200 мм из монолитного железобетона (бетон В25, W6, F150), с пространственным армированием ф-12 мм (шаг 200х200 мм)</t>
  </si>
  <si>
    <t>Устройство подпорной стены вдоль откоса ДОО корп. 47В, толщ. 200 мм из монолитного железобетона (бетон В25, W6, F150), с пространственным армированием ф-12 мм (шаг 200х200 мм)</t>
  </si>
  <si>
    <t>Разработка и вывоз грунта, с утилизацией.</t>
  </si>
  <si>
    <r>
      <t>Устройство песчаной подготовки толщ. 100 мм., S=04</t>
    </r>
    <r>
      <rPr>
        <sz val="16"/>
        <color indexed="8"/>
        <rFont val="Calibri"/>
        <family val="2"/>
        <charset val="204"/>
      </rPr>
      <t>×</t>
    </r>
    <r>
      <rPr>
        <sz val="9.6"/>
        <color indexed="8"/>
        <rFont val="Times New Roman"/>
        <family val="1"/>
        <charset val="204"/>
      </rPr>
      <t>81м.п.=32,4 м2</t>
    </r>
  </si>
  <si>
    <t>Устройство температурных швов ( температурные швы в конструкции подпорной стены из экструдированного пенополистирола толщ. 30 мм., через каждые 20 м.п. )</t>
  </si>
  <si>
    <t>31</t>
  </si>
  <si>
    <t>Обмазочная гидроизоляция битумной мастикой боковых поверхностей подпорной стены.</t>
  </si>
  <si>
    <t>32</t>
  </si>
  <si>
    <t>Шпаклёвка в 2 слоя по огрунтованой поверхности стены и торца подпорных стен.</t>
  </si>
  <si>
    <t>33</t>
  </si>
  <si>
    <t xml:space="preserve">Окраска поверхности стены и торца подпорных стен в 2 слоя водно-дисперсионной краской для наружных работ.  </t>
  </si>
  <si>
    <t>34</t>
  </si>
  <si>
    <r>
      <t>Облицовка подпорной стены №5 тротуарной плиткой 300</t>
    </r>
    <r>
      <rPr>
        <sz val="16"/>
        <color indexed="8"/>
        <rFont val="Calibri"/>
        <family val="2"/>
        <charset val="204"/>
      </rPr>
      <t>×</t>
    </r>
    <r>
      <rPr>
        <sz val="9.6"/>
        <color indexed="8"/>
        <rFont val="Times New Roman"/>
        <family val="1"/>
        <charset val="204"/>
      </rPr>
      <t>300</t>
    </r>
    <r>
      <rPr>
        <sz val="9.6"/>
        <color indexed="8"/>
        <rFont val="Calibri"/>
        <family val="2"/>
        <charset val="204"/>
      </rPr>
      <t>×</t>
    </r>
    <r>
      <rPr>
        <sz val="5.75"/>
        <color indexed="8"/>
        <rFont val="Times New Roman"/>
        <family val="1"/>
        <charset val="204"/>
      </rPr>
      <t>5</t>
    </r>
  </si>
  <si>
    <t>Ливневая канализация</t>
  </si>
  <si>
    <t>Устройство пешеходного тротуара, вдоль ул. Молодёжная</t>
  </si>
  <si>
    <t>35</t>
  </si>
  <si>
    <t>36</t>
  </si>
  <si>
    <t>37</t>
  </si>
  <si>
    <t>Демонтаж бортовых камней БР 100.30.15.</t>
  </si>
  <si>
    <t>38</t>
  </si>
  <si>
    <t>39</t>
  </si>
  <si>
    <t>Вывоз строительного мусора из боя сборных ж/б плит и ФБС</t>
  </si>
  <si>
    <t>Изменение вертикальной планировки территории усиленного пешеходного тротуара, между корп. 47В-47Г</t>
  </si>
  <si>
    <t>40</t>
  </si>
  <si>
    <t>Устройство дополнительного песчанного основания толщ. 200 мм. под пешеходный тротуара, между корп. 47В-47Г</t>
  </si>
  <si>
    <t>41</t>
  </si>
  <si>
    <t>Устройство дополнительного бетонного основания толщ. 150 мм. под пешеходный тротуар, между корп. 47В-47Г</t>
  </si>
  <si>
    <t>42</t>
  </si>
  <si>
    <t>Демонтаж бортовых камней БР 100.20.08.</t>
  </si>
  <si>
    <t>43</t>
  </si>
  <si>
    <t>Монтаж бортовых камней БР 100.20.08, с использованием до 15% новых бортовых камней.</t>
  </si>
  <si>
    <t>44</t>
  </si>
  <si>
    <t>Демонтаж бетонной тротуарной плитки под пешеходными дорогами.</t>
  </si>
  <si>
    <t>45</t>
  </si>
  <si>
    <t>Монтаж бетонной тротуарной плитки под пешеходными дорогами., Гост 17608-91 , с использованием до 20% новой тротуарной плитки.</t>
  </si>
  <si>
    <t>46</t>
  </si>
  <si>
    <t>Демонтаж бетонной тротуарной плитки под пожарными проездами.</t>
  </si>
  <si>
    <t>47</t>
  </si>
  <si>
    <t>Корпуса №47В,47Г и 47А,Б,Д ( за линией отсечки)</t>
  </si>
  <si>
    <t>Устройство пешеходного тротуара, с покрытием из мелкозернистого асфальтобетона толщ. 60 мм.</t>
  </si>
  <si>
    <t>Металлическое ограждение территории детского сада</t>
  </si>
  <si>
    <t>Монтаж бетонной тротуарной плитки под пожарными проездами, ГОСТ 17608-91, с использованием до 20% новой тротуарной плитки.</t>
  </si>
  <si>
    <t>Приложение № 1</t>
  </si>
  <si>
    <t>Наименование работ, материалов,затрат</t>
  </si>
  <si>
    <t>Всего:</t>
  </si>
  <si>
    <t>Всего стоимость        ( стр. материалы+ работа ), руб.</t>
  </si>
  <si>
    <t>Стоимость за единицу работ, включая стр. материалы руб.</t>
  </si>
  <si>
    <t>Ком. предложение оформил:</t>
  </si>
  <si>
    <t>Проливка битумной эмульсией основания дорожного покрытия.</t>
  </si>
  <si>
    <t xml:space="preserve">ГАРИК СМБАТЯН </t>
  </si>
  <si>
    <t>Коммерческое предложение на устройство асфальтовая крошка  площадью S=1кв/м 
расположенного по адресу:Г. Домодедово</t>
  </si>
  <si>
    <t>к Договору №  от  Апрель 2021 г.</t>
  </si>
  <si>
    <t>Укладка Асфальтовая крошка 6-7см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</si>
</sst>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General_)"/>
    <numFmt numFmtId="169" formatCode="_-* #,##0\ _F_-;\-* #,##0\ _F_-;_-* &quot;-&quot;\ _F_-;_-@_-"/>
    <numFmt numFmtId="170" formatCode="_-* #,##0.00\ _F_-;\-* #,##0.00\ _F_-;_-* &quot;-&quot;??\ _F_-;_-@_-"/>
    <numFmt numFmtId="171" formatCode="* #,##0.00;* \-#,##0.00;* &quot;-&quot;??;@"/>
    <numFmt numFmtId="172" formatCode="_-* #,##0.000_р_._-;\-* #,##0.000_р_._-;_-* &quot;-&quot;??_р_._-;_-@_-"/>
  </numFmts>
  <fonts count="7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sz val="14"/>
      <color indexed="3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name val="Arial Cirilica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color theme="1"/>
      <name val="Courier New"/>
      <family val="3"/>
      <charset val="204"/>
    </font>
    <font>
      <sz val="8"/>
      <color indexed="8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Helvetica-Narrow"/>
    </font>
    <font>
      <b/>
      <sz val="10"/>
      <name val="Arial"/>
      <family val="2"/>
      <charset val="204"/>
    </font>
    <font>
      <b/>
      <i/>
      <sz val="14"/>
      <color indexed="3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indexed="3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i/>
      <sz val="8.4"/>
      <name val="Times New Roman"/>
      <family val="1"/>
      <charset val="204"/>
    </font>
    <font>
      <sz val="9.6"/>
      <color indexed="8"/>
      <name val="Times New Roman"/>
      <family val="1"/>
      <charset val="204"/>
    </font>
    <font>
      <sz val="9.6"/>
      <color indexed="8"/>
      <name val="Calibri"/>
      <family val="2"/>
      <charset val="204"/>
    </font>
    <font>
      <sz val="5.75"/>
      <color indexed="8"/>
      <name val="Times New Roman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</borders>
  <cellStyleXfs count="55">
    <xf numFmtId="0" fontId="0" fillId="0" borderId="0"/>
    <xf numFmtId="0" fontId="6" fillId="0" borderId="0"/>
    <xf numFmtId="166" fontId="4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0" fontId="4" fillId="0" borderId="0"/>
    <xf numFmtId="166" fontId="36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41" fillId="12" borderId="21" applyFont="0" applyFill="0">
      <alignment horizontal="center" wrapText="1"/>
    </xf>
    <xf numFmtId="3" fontId="41" fillId="12" borderId="21">
      <alignment horizontal="right" wrapText="1"/>
    </xf>
    <xf numFmtId="49" fontId="42" fillId="0" borderId="1" applyNumberFormat="0">
      <alignment horizontal="center" vertical="center" wrapText="1"/>
    </xf>
    <xf numFmtId="49" fontId="43" fillId="0" borderId="21">
      <alignment horizontal="center" vertical="top" wrapText="1"/>
    </xf>
    <xf numFmtId="0" fontId="41" fillId="12" borderId="21" applyNumberFormat="0" applyFont="0">
      <alignment horizontal="left" vertical="top" wrapText="1"/>
    </xf>
    <xf numFmtId="168" fontId="44" fillId="12" borderId="21">
      <alignment horizontal="left" vertical="center" wrapText="1"/>
    </xf>
    <xf numFmtId="165" fontId="6" fillId="0" borderId="0" applyFont="0" applyFill="0" applyBorder="0" applyAlignment="0" applyProtection="0"/>
    <xf numFmtId="0" fontId="3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2" fillId="0" borderId="0"/>
    <xf numFmtId="0" fontId="18" fillId="0" borderId="0"/>
    <xf numFmtId="0" fontId="4" fillId="0" borderId="0"/>
    <xf numFmtId="0" fontId="36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8" fillId="0" borderId="0"/>
    <xf numFmtId="0" fontId="18" fillId="0" borderId="0"/>
    <xf numFmtId="169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5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8" fillId="0" borderId="0"/>
    <xf numFmtId="0" fontId="18" fillId="0" borderId="0"/>
  </cellStyleXfs>
  <cellXfs count="414">
    <xf numFmtId="0" fontId="0" fillId="0" borderId="0" xfId="0"/>
    <xf numFmtId="0" fontId="7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166" fontId="10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166" fontId="11" fillId="4" borderId="1" xfId="2" applyFont="1" applyFill="1" applyBorder="1" applyAlignment="1" applyProtection="1">
      <alignment horizontal="center" vertical="center" wrapText="1"/>
      <protection locked="0"/>
    </xf>
    <xf numFmtId="166" fontId="10" fillId="4" borderId="1" xfId="2" applyFont="1" applyFill="1" applyBorder="1" applyAlignment="1" applyProtection="1">
      <alignment horizontal="center" vertical="center" wrapText="1"/>
      <protection locked="0"/>
    </xf>
    <xf numFmtId="166" fontId="13" fillId="0" borderId="1" xfId="2" applyFont="1" applyFill="1" applyBorder="1" applyAlignment="1" applyProtection="1">
      <alignment horizontal="center" vertical="center" wrapText="1"/>
      <protection locked="0"/>
    </xf>
    <xf numFmtId="166" fontId="13" fillId="4" borderId="1" xfId="2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Protection="1">
      <protection locked="0"/>
    </xf>
    <xf numFmtId="166" fontId="11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166" fontId="24" fillId="4" borderId="1" xfId="2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6" xfId="2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horizontal="right" vertical="center"/>
      <protection locked="0"/>
    </xf>
    <xf numFmtId="4" fontId="8" fillId="2" borderId="0" xfId="0" applyNumberFormat="1" applyFont="1" applyFill="1" applyAlignment="1" applyProtection="1">
      <alignment vertical="center"/>
      <protection locked="0"/>
    </xf>
    <xf numFmtId="0" fontId="31" fillId="5" borderId="1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166" fontId="10" fillId="0" borderId="1" xfId="2" applyFont="1" applyFill="1" applyBorder="1" applyAlignment="1" applyProtection="1">
      <alignment horizontal="center" vertical="center" wrapText="1"/>
    </xf>
    <xf numFmtId="166" fontId="11" fillId="0" borderId="1" xfId="2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166" fontId="30" fillId="2" borderId="10" xfId="2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left" vertical="center" wrapText="1"/>
    </xf>
    <xf numFmtId="166" fontId="27" fillId="2" borderId="7" xfId="2" applyFont="1" applyFill="1" applyBorder="1" applyAlignment="1" applyProtection="1">
      <alignment horizontal="center" vertical="center" wrapText="1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49" fontId="15" fillId="3" borderId="5" xfId="0" applyNumberFormat="1" applyFont="1" applyFill="1" applyBorder="1" applyAlignment="1" applyProtection="1">
      <alignment vertical="center" wrapText="1"/>
    </xf>
    <xf numFmtId="166" fontId="8" fillId="3" borderId="7" xfId="2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66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</xf>
    <xf numFmtId="0" fontId="30" fillId="2" borderId="18" xfId="0" applyFont="1" applyFill="1" applyBorder="1" applyAlignment="1" applyProtection="1">
      <alignment horizontal="center" vertical="center" wrapText="1"/>
    </xf>
    <xf numFmtId="0" fontId="27" fillId="2" borderId="19" xfId="0" applyFont="1" applyFill="1" applyBorder="1" applyAlignment="1" applyProtection="1">
      <alignment horizontal="center" vertical="center" wrapText="1"/>
    </xf>
    <xf numFmtId="166" fontId="10" fillId="4" borderId="4" xfId="2" applyFont="1" applyFill="1" applyBorder="1" applyAlignment="1" applyProtection="1">
      <alignment horizontal="center" vertical="center" wrapText="1"/>
      <protection locked="0"/>
    </xf>
    <xf numFmtId="166" fontId="10" fillId="4" borderId="13" xfId="2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10" xfId="0" applyNumberFormat="1" applyFont="1" applyFill="1" applyBorder="1" applyAlignment="1" applyProtection="1">
      <alignment horizontal="center" vertical="center"/>
      <protection locked="0"/>
    </xf>
    <xf numFmtId="4" fontId="22" fillId="2" borderId="7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left" vertical="center"/>
      <protection locked="0"/>
    </xf>
    <xf numFmtId="4" fontId="8" fillId="0" borderId="6" xfId="0" applyNumberFormat="1" applyFont="1" applyFill="1" applyBorder="1" applyAlignment="1" applyProtection="1">
      <alignment horizontal="left" vertical="center"/>
      <protection locked="0"/>
    </xf>
    <xf numFmtId="4" fontId="12" fillId="2" borderId="10" xfId="0" applyNumberFormat="1" applyFont="1" applyFill="1" applyBorder="1" applyAlignment="1" applyProtection="1">
      <alignment horizontal="center" vertical="center"/>
    </xf>
    <xf numFmtId="49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9" xfId="0" applyNumberFormat="1" applyFont="1" applyFill="1" applyBorder="1" applyAlignment="1" applyProtection="1">
      <alignment horizontal="center" vertical="center"/>
      <protection locked="0"/>
    </xf>
    <xf numFmtId="49" fontId="26" fillId="2" borderId="15" xfId="0" applyNumberFormat="1" applyFont="1" applyFill="1" applyBorder="1" applyAlignment="1" applyProtection="1">
      <alignment horizontal="center" vertical="center"/>
      <protection locked="0"/>
    </xf>
    <xf numFmtId="164" fontId="15" fillId="3" borderId="5" xfId="0" applyNumberFormat="1" applyFont="1" applyFill="1" applyBorder="1" applyAlignment="1" applyProtection="1">
      <alignment vertical="center" wrapText="1"/>
    </xf>
    <xf numFmtId="164" fontId="8" fillId="3" borderId="6" xfId="2" applyNumberFormat="1" applyFont="1" applyFill="1" applyBorder="1" applyAlignment="1" applyProtection="1">
      <alignment horizontal="right" vertical="center" wrapText="1"/>
    </xf>
    <xf numFmtId="164" fontId="8" fillId="2" borderId="1" xfId="0" applyNumberFormat="1" applyFont="1" applyFill="1" applyBorder="1" applyAlignment="1" applyProtection="1">
      <alignment vertical="center" wrapText="1"/>
    </xf>
    <xf numFmtId="164" fontId="8" fillId="2" borderId="1" xfId="2" applyNumberFormat="1" applyFont="1" applyFill="1" applyBorder="1" applyAlignment="1" applyProtection="1">
      <alignment horizontal="right" vertical="center"/>
    </xf>
    <xf numFmtId="164" fontId="8" fillId="0" borderId="1" xfId="2" applyNumberFormat="1" applyFont="1" applyFill="1" applyBorder="1" applyAlignment="1" applyProtection="1">
      <alignment horizontal="center" vertical="center"/>
    </xf>
    <xf numFmtId="164" fontId="8" fillId="0" borderId="1" xfId="2" applyNumberFormat="1" applyFont="1" applyFill="1" applyBorder="1" applyAlignment="1" applyProtection="1">
      <alignment horizontal="right" vertical="center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0" borderId="1" xfId="2" applyNumberFormat="1" applyFont="1" applyFill="1" applyBorder="1" applyAlignment="1" applyProtection="1">
      <alignment horizontal="center" vertical="center"/>
    </xf>
    <xf numFmtId="164" fontId="7" fillId="0" borderId="1" xfId="2" applyNumberFormat="1" applyFont="1" applyFill="1" applyBorder="1" applyAlignment="1" applyProtection="1">
      <alignment horizontal="right" vertical="center"/>
    </xf>
    <xf numFmtId="164" fontId="7" fillId="0" borderId="1" xfId="2" applyNumberFormat="1" applyFont="1" applyFill="1" applyBorder="1" applyAlignment="1" applyProtection="1">
      <alignment horizontal="center" vertical="center"/>
      <protection locked="0"/>
    </xf>
    <xf numFmtId="164" fontId="14" fillId="0" borderId="1" xfId="2" applyNumberFormat="1" applyFont="1" applyFill="1" applyBorder="1" applyAlignment="1" applyProtection="1">
      <alignment horizontal="center" vertical="center"/>
    </xf>
    <xf numFmtId="164" fontId="14" fillId="0" borderId="1" xfId="2" applyNumberFormat="1" applyFont="1" applyFill="1" applyBorder="1" applyAlignment="1" applyProtection="1">
      <alignment horizontal="center" vertical="center"/>
      <protection locked="0"/>
    </xf>
    <xf numFmtId="164" fontId="14" fillId="2" borderId="1" xfId="2" applyNumberFormat="1" applyFont="1" applyFill="1" applyBorder="1" applyAlignment="1" applyProtection="1">
      <alignment horizontal="center" vertical="center"/>
      <protection locked="0"/>
    </xf>
    <xf numFmtId="164" fontId="14" fillId="0" borderId="1" xfId="2" applyNumberFormat="1" applyFont="1" applyFill="1" applyBorder="1" applyAlignment="1" applyProtection="1">
      <alignment horizontal="right" vertical="center"/>
    </xf>
    <xf numFmtId="164" fontId="8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0" borderId="1" xfId="2" applyNumberFormat="1" applyFont="1" applyFill="1" applyBorder="1" applyAlignment="1" applyProtection="1">
      <alignment horizontal="center" vertical="center"/>
      <protection locked="0"/>
    </xf>
    <xf numFmtId="164" fontId="16" fillId="2" borderId="1" xfId="2" applyNumberFormat="1" applyFont="1" applyFill="1" applyBorder="1" applyAlignment="1" applyProtection="1">
      <alignment horizontal="center" vertical="center"/>
      <protection locked="0"/>
    </xf>
    <xf numFmtId="164" fontId="16" fillId="0" borderId="1" xfId="2" applyNumberFormat="1" applyFont="1" applyFill="1" applyBorder="1" applyAlignment="1" applyProtection="1">
      <alignment horizontal="center" vertical="center"/>
      <protection locked="0"/>
    </xf>
    <xf numFmtId="164" fontId="16" fillId="0" borderId="1" xfId="2" applyNumberFormat="1" applyFont="1" applyFill="1" applyBorder="1" applyAlignment="1" applyProtection="1">
      <alignment horizontal="center" vertical="center"/>
    </xf>
    <xf numFmtId="164" fontId="25" fillId="0" borderId="1" xfId="2" applyNumberFormat="1" applyFont="1" applyFill="1" applyBorder="1" applyAlignment="1" applyProtection="1">
      <alignment horizontal="center" vertical="center"/>
      <protection locked="0"/>
    </xf>
    <xf numFmtId="164" fontId="23" fillId="2" borderId="10" xfId="2" applyNumberFormat="1" applyFont="1" applyFill="1" applyBorder="1" applyAlignment="1" applyProtection="1">
      <alignment horizontal="center" vertical="center"/>
    </xf>
    <xf numFmtId="164" fontId="7" fillId="2" borderId="10" xfId="2" applyNumberFormat="1" applyFont="1" applyFill="1" applyBorder="1" applyAlignment="1" applyProtection="1">
      <alignment horizontal="center" vertical="center"/>
    </xf>
    <xf numFmtId="164" fontId="28" fillId="2" borderId="7" xfId="2" applyNumberFormat="1" applyFont="1" applyFill="1" applyBorder="1" applyAlignment="1" applyProtection="1">
      <alignment horizontal="center" vertical="center"/>
      <protection locked="0"/>
    </xf>
    <xf numFmtId="164" fontId="7" fillId="2" borderId="7" xfId="2" applyNumberFormat="1" applyFont="1" applyFill="1" applyBorder="1" applyAlignment="1" applyProtection="1">
      <alignment horizontal="center" vertical="center"/>
      <protection locked="0"/>
    </xf>
    <xf numFmtId="164" fontId="8" fillId="0" borderId="1" xfId="2" applyNumberFormat="1" applyFont="1" applyFill="1" applyBorder="1" applyAlignment="1" applyProtection="1">
      <alignment horizontal="right" vertical="center"/>
      <protection locked="0"/>
    </xf>
    <xf numFmtId="164" fontId="8" fillId="2" borderId="6" xfId="2" applyNumberFormat="1" applyFont="1" applyFill="1" applyBorder="1" applyAlignment="1" applyProtection="1">
      <alignment horizontal="center" vertical="center"/>
      <protection locked="0"/>
    </xf>
    <xf numFmtId="164" fontId="8" fillId="0" borderId="6" xfId="2" applyNumberFormat="1" applyFont="1" applyFill="1" applyBorder="1" applyAlignment="1" applyProtection="1">
      <alignment horizontal="center" vertical="center"/>
      <protection locked="0"/>
    </xf>
    <xf numFmtId="164" fontId="8" fillId="0" borderId="6" xfId="2" applyNumberFormat="1" applyFont="1" applyFill="1" applyBorder="1" applyAlignment="1" applyProtection="1">
      <alignment horizontal="right" vertical="center"/>
      <protection locked="0"/>
    </xf>
    <xf numFmtId="164" fontId="23" fillId="2" borderId="10" xfId="2" applyNumberFormat="1" applyFont="1" applyFill="1" applyBorder="1" applyAlignment="1" applyProtection="1">
      <alignment horizontal="center" vertical="center"/>
      <protection locked="0"/>
    </xf>
    <xf numFmtId="164" fontId="7" fillId="2" borderId="10" xfId="2" applyNumberFormat="1" applyFont="1" applyFill="1" applyBorder="1" applyAlignment="1" applyProtection="1">
      <alignment horizontal="center" vertical="center"/>
      <protection locked="0"/>
    </xf>
    <xf numFmtId="166" fontId="10" fillId="4" borderId="1" xfId="2" applyFont="1" applyFill="1" applyBorder="1" applyAlignment="1" applyProtection="1">
      <alignment horizontal="left" vertical="center" wrapText="1"/>
      <protection locked="0"/>
    </xf>
    <xf numFmtId="166" fontId="10" fillId="4" borderId="6" xfId="2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9" fontId="10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10" fillId="6" borderId="1" xfId="2" applyFont="1" applyFill="1" applyBorder="1" applyAlignment="1" applyProtection="1">
      <alignment horizontal="left" vertical="center" wrapText="1"/>
      <protection locked="0"/>
    </xf>
    <xf numFmtId="4" fontId="8" fillId="6" borderId="1" xfId="0" applyNumberFormat="1" applyFont="1" applyFill="1" applyBorder="1" applyAlignment="1" applyProtection="1">
      <alignment horizontal="left" vertical="center"/>
      <protection locked="0"/>
    </xf>
    <xf numFmtId="166" fontId="10" fillId="6" borderId="4" xfId="2" applyFont="1" applyFill="1" applyBorder="1" applyAlignment="1" applyProtection="1">
      <alignment horizontal="center" vertical="center" wrapText="1"/>
      <protection locked="0"/>
    </xf>
    <xf numFmtId="166" fontId="10" fillId="6" borderId="1" xfId="2" applyFont="1" applyFill="1" applyBorder="1" applyAlignment="1" applyProtection="1">
      <alignment horizontal="center" vertical="center" wrapText="1"/>
      <protection locked="0"/>
    </xf>
    <xf numFmtId="49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166" fontId="10" fillId="6" borderId="6" xfId="2" applyFont="1" applyFill="1" applyBorder="1" applyAlignment="1" applyProtection="1">
      <alignment horizontal="left" vertical="center" wrapText="1"/>
      <protection locked="0"/>
    </xf>
    <xf numFmtId="4" fontId="8" fillId="6" borderId="6" xfId="0" applyNumberFormat="1" applyFont="1" applyFill="1" applyBorder="1" applyAlignment="1" applyProtection="1">
      <alignment horizontal="left" vertical="center"/>
      <protection locked="0"/>
    </xf>
    <xf numFmtId="166" fontId="10" fillId="6" borderId="13" xfId="2" applyFont="1" applyFill="1" applyBorder="1" applyAlignment="1" applyProtection="1">
      <alignment horizontal="center" vertical="center" wrapText="1"/>
      <protection locked="0"/>
    </xf>
    <xf numFmtId="166" fontId="10" fillId="6" borderId="6" xfId="2" applyFont="1" applyFill="1" applyBorder="1" applyAlignment="1" applyProtection="1">
      <alignment horizontal="center" vertical="center" wrapText="1"/>
      <protection locked="0"/>
    </xf>
    <xf numFmtId="49" fontId="26" fillId="6" borderId="15" xfId="0" applyNumberFormat="1" applyFont="1" applyFill="1" applyBorder="1" applyAlignment="1" applyProtection="1">
      <alignment horizontal="center" vertical="center"/>
      <protection locked="0"/>
    </xf>
    <xf numFmtId="4" fontId="22" fillId="6" borderId="7" xfId="0" applyNumberFormat="1" applyFont="1" applyFill="1" applyBorder="1" applyAlignment="1" applyProtection="1">
      <alignment horizontal="center" vertical="center"/>
    </xf>
    <xf numFmtId="0" fontId="27" fillId="6" borderId="19" xfId="0" applyFont="1" applyFill="1" applyBorder="1" applyAlignment="1" applyProtection="1">
      <alignment horizontal="center" vertical="center" wrapText="1"/>
    </xf>
    <xf numFmtId="166" fontId="27" fillId="6" borderId="7" xfId="2" applyFont="1" applyFill="1" applyBorder="1" applyAlignment="1" applyProtection="1">
      <alignment horizontal="center" vertical="center" wrapText="1"/>
    </xf>
    <xf numFmtId="164" fontId="28" fillId="6" borderId="7" xfId="2" applyNumberFormat="1" applyFont="1" applyFill="1" applyBorder="1" applyAlignment="1" applyProtection="1">
      <alignment horizontal="center" vertical="center"/>
      <protection locked="0"/>
    </xf>
    <xf numFmtId="164" fontId="7" fillId="6" borderId="7" xfId="2" applyNumberFormat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Protection="1">
      <protection locked="0"/>
    </xf>
    <xf numFmtId="166" fontId="32" fillId="6" borderId="1" xfId="2" applyFont="1" applyFill="1" applyBorder="1" applyAlignment="1" applyProtection="1">
      <alignment horizontal="left" vertical="center" wrapText="1"/>
      <protection locked="0"/>
    </xf>
    <xf numFmtId="49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13" fillId="6" borderId="1" xfId="2" applyFont="1" applyFill="1" applyBorder="1" applyAlignment="1" applyProtection="1">
      <alignment horizontal="left" vertical="center" wrapText="1"/>
      <protection locked="0"/>
    </xf>
    <xf numFmtId="4" fontId="14" fillId="6" borderId="1" xfId="0" applyNumberFormat="1" applyFont="1" applyFill="1" applyBorder="1" applyAlignment="1" applyProtection="1">
      <alignment horizontal="left" vertical="center"/>
      <protection locked="0"/>
    </xf>
    <xf numFmtId="166" fontId="13" fillId="6" borderId="4" xfId="2" applyFont="1" applyFill="1" applyBorder="1" applyAlignment="1" applyProtection="1">
      <alignment horizontal="center" vertical="center" wrapText="1"/>
      <protection locked="0"/>
    </xf>
    <xf numFmtId="166" fontId="13" fillId="6" borderId="1" xfId="2" applyFont="1" applyFill="1" applyBorder="1" applyAlignment="1" applyProtection="1">
      <alignment horizontal="center" vertical="center" wrapText="1"/>
      <protection locked="0"/>
    </xf>
    <xf numFmtId="164" fontId="14" fillId="0" borderId="1" xfId="2" applyNumberFormat="1" applyFont="1" applyFill="1" applyBorder="1" applyAlignment="1" applyProtection="1">
      <alignment horizontal="right" vertical="center"/>
      <protection locked="0"/>
    </xf>
    <xf numFmtId="0" fontId="22" fillId="7" borderId="7" xfId="0" applyFont="1" applyFill="1" applyBorder="1" applyAlignment="1" applyProtection="1">
      <alignment horizontal="left" vertical="center" wrapText="1"/>
    </xf>
    <xf numFmtId="166" fontId="10" fillId="7" borderId="1" xfId="2" applyFont="1" applyFill="1" applyBorder="1" applyAlignment="1" applyProtection="1">
      <alignment horizontal="left" vertical="center" wrapText="1"/>
      <protection locked="0"/>
    </xf>
    <xf numFmtId="166" fontId="10" fillId="5" borderId="1" xfId="2" applyFont="1" applyFill="1" applyBorder="1" applyAlignment="1" applyProtection="1">
      <alignment horizontal="center" vertical="center" wrapText="1"/>
      <protection locked="0"/>
    </xf>
    <xf numFmtId="166" fontId="10" fillId="5" borderId="1" xfId="2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6" applyFont="1" applyFill="1" applyAlignment="1">
      <alignment vertical="top"/>
    </xf>
    <xf numFmtId="0" fontId="25" fillId="0" borderId="0" xfId="6" applyFont="1" applyFill="1" applyAlignment="1">
      <alignment horizontal="center" vertical="top"/>
    </xf>
    <xf numFmtId="0" fontId="25" fillId="0" borderId="0" xfId="6" applyNumberFormat="1" applyFont="1" applyFill="1" applyAlignment="1">
      <alignment vertical="center" wrapText="1"/>
    </xf>
    <xf numFmtId="4" fontId="25" fillId="0" borderId="0" xfId="6" applyNumberFormat="1" applyFont="1" applyFill="1" applyAlignment="1">
      <alignment vertical="center" wrapText="1"/>
    </xf>
    <xf numFmtId="4" fontId="25" fillId="0" borderId="0" xfId="6" applyNumberFormat="1" applyFont="1" applyFill="1" applyAlignment="1">
      <alignment vertical="center"/>
    </xf>
    <xf numFmtId="0" fontId="25" fillId="0" borderId="0" xfId="6" applyFont="1" applyAlignment="1">
      <alignment vertical="top"/>
    </xf>
    <xf numFmtId="4" fontId="22" fillId="6" borderId="0" xfId="9" applyNumberFormat="1" applyFont="1" applyFill="1" applyBorder="1" applyAlignment="1">
      <alignment vertical="center" wrapText="1"/>
    </xf>
    <xf numFmtId="4" fontId="35" fillId="6" borderId="0" xfId="9" applyNumberFormat="1" applyFont="1" applyFill="1" applyBorder="1" applyAlignment="1">
      <alignment vertical="center" wrapText="1"/>
    </xf>
    <xf numFmtId="4" fontId="11" fillId="0" borderId="0" xfId="8" applyNumberFormat="1" applyFont="1" applyFill="1" applyAlignment="1">
      <alignment vertical="center" wrapText="1"/>
    </xf>
    <xf numFmtId="4" fontId="11" fillId="0" borderId="0" xfId="8" applyNumberFormat="1" applyFont="1" applyFill="1" applyAlignment="1">
      <alignment vertical="center"/>
    </xf>
    <xf numFmtId="0" fontId="11" fillId="0" borderId="0" xfId="8" applyFont="1" applyFill="1"/>
    <xf numFmtId="0" fontId="11" fillId="0" borderId="0" xfId="8" applyFont="1"/>
    <xf numFmtId="4" fontId="7" fillId="6" borderId="0" xfId="8" applyNumberFormat="1" applyFont="1" applyFill="1" applyBorder="1" applyAlignment="1">
      <alignment vertical="center" wrapText="1"/>
    </xf>
    <xf numFmtId="4" fontId="11" fillId="6" borderId="0" xfId="8" applyNumberFormat="1" applyFont="1" applyFill="1" applyBorder="1" applyAlignment="1">
      <alignment vertical="center" wrapText="1"/>
    </xf>
    <xf numFmtId="4" fontId="7" fillId="0" borderId="0" xfId="6" applyNumberFormat="1" applyFont="1" applyFill="1" applyBorder="1" applyAlignment="1">
      <alignment vertical="center" wrapText="1"/>
    </xf>
    <xf numFmtId="4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top"/>
    </xf>
    <xf numFmtId="0" fontId="7" fillId="9" borderId="0" xfId="6" applyFont="1" applyFill="1" applyBorder="1" applyAlignment="1">
      <alignment vertical="top"/>
    </xf>
    <xf numFmtId="0" fontId="25" fillId="6" borderId="0" xfId="6" applyFont="1" applyFill="1" applyBorder="1" applyAlignment="1">
      <alignment vertical="top"/>
    </xf>
    <xf numFmtId="0" fontId="25" fillId="6" borderId="0" xfId="6" applyNumberFormat="1" applyFont="1" applyFill="1" applyBorder="1" applyAlignment="1">
      <alignment vertical="center" wrapText="1"/>
    </xf>
    <xf numFmtId="4" fontId="25" fillId="0" borderId="0" xfId="6" applyNumberFormat="1" applyFont="1" applyFill="1" applyBorder="1" applyAlignment="1">
      <alignment vertical="center" wrapText="1"/>
    </xf>
    <xf numFmtId="4" fontId="25" fillId="0" borderId="0" xfId="6" applyNumberFormat="1" applyFont="1" applyFill="1" applyBorder="1" applyAlignment="1">
      <alignment vertical="center"/>
    </xf>
    <xf numFmtId="0" fontId="25" fillId="0" borderId="0" xfId="6" applyFont="1" applyFill="1" applyBorder="1" applyAlignment="1">
      <alignment vertical="top"/>
    </xf>
    <xf numFmtId="0" fontId="25" fillId="6" borderId="0" xfId="6" applyFont="1" applyFill="1" applyBorder="1" applyAlignment="1">
      <alignment horizontal="center" vertical="top"/>
    </xf>
    <xf numFmtId="1" fontId="11" fillId="0" borderId="0" xfId="8" applyNumberFormat="1" applyFont="1" applyAlignment="1">
      <alignment horizontal="center"/>
    </xf>
    <xf numFmtId="0" fontId="11" fillId="0" borderId="0" xfId="8" applyFont="1" applyFill="1" applyAlignment="1">
      <alignment horizontal="center"/>
    </xf>
    <xf numFmtId="4" fontId="7" fillId="0" borderId="0" xfId="8" applyNumberFormat="1" applyFont="1" applyFill="1" applyAlignment="1">
      <alignment vertical="center" wrapText="1"/>
    </xf>
    <xf numFmtId="0" fontId="11" fillId="0" borderId="0" xfId="8" applyNumberFormat="1" applyFont="1" applyFill="1" applyAlignment="1">
      <alignment vertical="center" wrapText="1"/>
    </xf>
    <xf numFmtId="0" fontId="25" fillId="6" borderId="0" xfId="6" applyFont="1" applyFill="1" applyAlignment="1">
      <alignment vertical="top"/>
    </xf>
    <xf numFmtId="4" fontId="25" fillId="6" borderId="0" xfId="6" applyNumberFormat="1" applyFont="1" applyFill="1" applyAlignment="1">
      <alignment vertical="center" wrapText="1"/>
    </xf>
    <xf numFmtId="4" fontId="25" fillId="6" borderId="0" xfId="6" applyNumberFormat="1" applyFont="1" applyFill="1" applyAlignment="1">
      <alignment vertical="center"/>
    </xf>
    <xf numFmtId="4" fontId="7" fillId="6" borderId="0" xfId="8" applyNumberFormat="1" applyFont="1" applyFill="1" applyAlignment="1">
      <alignment vertical="center" wrapText="1"/>
    </xf>
    <xf numFmtId="4" fontId="11" fillId="6" borderId="0" xfId="8" applyNumberFormat="1" applyFont="1" applyFill="1" applyAlignment="1">
      <alignment vertical="center" wrapText="1"/>
    </xf>
    <xf numFmtId="0" fontId="11" fillId="6" borderId="0" xfId="8" applyNumberFormat="1" applyFont="1" applyFill="1" applyAlignment="1">
      <alignment vertical="center" wrapText="1"/>
    </xf>
    <xf numFmtId="0" fontId="8" fillId="0" borderId="0" xfId="0" applyFont="1" applyFill="1" applyAlignment="1" applyProtection="1">
      <alignment wrapText="1"/>
      <protection locked="0"/>
    </xf>
    <xf numFmtId="164" fontId="8" fillId="5" borderId="1" xfId="2" applyNumberFormat="1" applyFont="1" applyFill="1" applyBorder="1" applyAlignment="1" applyProtection="1">
      <alignment horizontal="center" vertical="center"/>
      <protection locked="0"/>
    </xf>
    <xf numFmtId="164" fontId="54" fillId="6" borderId="7" xfId="2" applyNumberFormat="1" applyFont="1" applyFill="1" applyBorder="1" applyAlignment="1" applyProtection="1">
      <alignment horizontal="center" vertical="center"/>
      <protection locked="0"/>
    </xf>
    <xf numFmtId="164" fontId="14" fillId="6" borderId="7" xfId="2" applyNumberFormat="1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Protection="1">
      <protection locked="0"/>
    </xf>
    <xf numFmtId="49" fontId="32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32" fillId="7" borderId="1" xfId="2" applyFont="1" applyFill="1" applyBorder="1" applyAlignment="1" applyProtection="1">
      <alignment horizontal="left" vertical="center" wrapText="1"/>
      <protection locked="0"/>
    </xf>
    <xf numFmtId="4" fontId="17" fillId="6" borderId="1" xfId="0" applyNumberFormat="1" applyFont="1" applyFill="1" applyBorder="1" applyAlignment="1" applyProtection="1">
      <alignment horizontal="left" vertical="center"/>
      <protection locked="0"/>
    </xf>
    <xf numFmtId="166" fontId="32" fillId="6" borderId="4" xfId="2" applyFont="1" applyFill="1" applyBorder="1" applyAlignment="1" applyProtection="1">
      <alignment horizontal="center" vertical="center" wrapText="1"/>
      <protection locked="0"/>
    </xf>
    <xf numFmtId="166" fontId="32" fillId="6" borderId="1" xfId="2" applyFont="1" applyFill="1" applyBorder="1" applyAlignment="1" applyProtection="1">
      <alignment horizontal="center" vertical="center" wrapText="1"/>
      <protection locked="0"/>
    </xf>
    <xf numFmtId="164" fontId="17" fillId="2" borderId="1" xfId="2" applyNumberFormat="1" applyFont="1" applyFill="1" applyBorder="1" applyAlignment="1" applyProtection="1">
      <alignment horizontal="center" vertical="center"/>
      <protection locked="0"/>
    </xf>
    <xf numFmtId="164" fontId="17" fillId="0" borderId="1" xfId="2" applyNumberFormat="1" applyFont="1" applyFill="1" applyBorder="1" applyAlignment="1" applyProtection="1">
      <alignment horizontal="center" vertical="center"/>
      <protection locked="0"/>
    </xf>
    <xf numFmtId="164" fontId="17" fillId="0" borderId="1" xfId="2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Protection="1">
      <protection locked="0"/>
    </xf>
    <xf numFmtId="166" fontId="10" fillId="13" borderId="1" xfId="2" applyFont="1" applyFill="1" applyBorder="1" applyAlignment="1" applyProtection="1">
      <alignment horizontal="left" vertical="center" wrapText="1"/>
      <protection locked="0"/>
    </xf>
    <xf numFmtId="164" fontId="8" fillId="14" borderId="1" xfId="2" applyNumberFormat="1" applyFont="1" applyFill="1" applyBorder="1" applyAlignment="1" applyProtection="1">
      <alignment horizontal="center" vertical="center"/>
      <protection locked="0"/>
    </xf>
    <xf numFmtId="49" fontId="10" fillId="13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13" borderId="1" xfId="0" applyNumberFormat="1" applyFont="1" applyFill="1" applyBorder="1" applyAlignment="1" applyProtection="1">
      <alignment horizontal="left" vertical="center"/>
      <protection locked="0"/>
    </xf>
    <xf numFmtId="166" fontId="10" fillId="13" borderId="4" xfId="2" applyFont="1" applyFill="1" applyBorder="1" applyAlignment="1" applyProtection="1">
      <alignment horizontal="center" vertical="center" wrapText="1"/>
      <protection locked="0"/>
    </xf>
    <xf numFmtId="166" fontId="10" fillId="13" borderId="1" xfId="2" applyFont="1" applyFill="1" applyBorder="1" applyAlignment="1" applyProtection="1">
      <alignment horizontal="center" vertical="center" wrapText="1"/>
      <protection locked="0"/>
    </xf>
    <xf numFmtId="164" fontId="8" fillId="13" borderId="1" xfId="2" applyNumberFormat="1" applyFont="1" applyFill="1" applyBorder="1" applyAlignment="1" applyProtection="1">
      <alignment horizontal="center" vertical="center"/>
      <protection locked="0"/>
    </xf>
    <xf numFmtId="49" fontId="10" fillId="13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13" borderId="6" xfId="0" applyNumberFormat="1" applyFont="1" applyFill="1" applyBorder="1" applyAlignment="1" applyProtection="1">
      <alignment horizontal="left" vertical="center"/>
      <protection locked="0"/>
    </xf>
    <xf numFmtId="166" fontId="10" fillId="13" borderId="6" xfId="2" applyFont="1" applyFill="1" applyBorder="1" applyAlignment="1" applyProtection="1">
      <alignment horizontal="center" vertical="center" wrapText="1"/>
      <protection locked="0"/>
    </xf>
    <xf numFmtId="164" fontId="8" fillId="13" borderId="6" xfId="2" applyNumberFormat="1" applyFont="1" applyFill="1" applyBorder="1" applyAlignment="1" applyProtection="1">
      <alignment horizontal="center" vertical="center"/>
      <protection locked="0"/>
    </xf>
    <xf numFmtId="164" fontId="14" fillId="13" borderId="1" xfId="2" applyNumberFormat="1" applyFont="1" applyFill="1" applyBorder="1" applyAlignment="1" applyProtection="1">
      <alignment horizontal="center" vertical="center"/>
      <protection locked="0"/>
    </xf>
    <xf numFmtId="49" fontId="26" fillId="13" borderId="15" xfId="0" applyNumberFormat="1" applyFont="1" applyFill="1" applyBorder="1" applyAlignment="1" applyProtection="1">
      <alignment horizontal="center" vertical="center"/>
      <protection locked="0"/>
    </xf>
    <xf numFmtId="0" fontId="22" fillId="13" borderId="7" xfId="0" applyFont="1" applyFill="1" applyBorder="1" applyAlignment="1" applyProtection="1">
      <alignment horizontal="left" vertical="center" wrapText="1"/>
    </xf>
    <xf numFmtId="4" fontId="22" fillId="13" borderId="7" xfId="0" applyNumberFormat="1" applyFont="1" applyFill="1" applyBorder="1" applyAlignment="1" applyProtection="1">
      <alignment horizontal="center" vertical="center"/>
    </xf>
    <xf numFmtId="0" fontId="27" fillId="13" borderId="19" xfId="0" applyFont="1" applyFill="1" applyBorder="1" applyAlignment="1" applyProtection="1">
      <alignment horizontal="center" vertical="center" wrapText="1"/>
    </xf>
    <xf numFmtId="166" fontId="27" fillId="13" borderId="7" xfId="2" applyFont="1" applyFill="1" applyBorder="1" applyAlignment="1" applyProtection="1">
      <alignment horizontal="center" vertical="center" wrapText="1"/>
    </xf>
    <xf numFmtId="164" fontId="28" fillId="13" borderId="7" xfId="2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Protection="1">
      <protection locked="0"/>
    </xf>
    <xf numFmtId="49" fontId="32" fillId="13" borderId="8" xfId="0" applyNumberFormat="1" applyFont="1" applyFill="1" applyBorder="1" applyAlignment="1" applyProtection="1">
      <alignment horizontal="center" vertical="center" wrapText="1"/>
      <protection locked="0"/>
    </xf>
    <xf numFmtId="166" fontId="32" fillId="13" borderId="1" xfId="2" applyFont="1" applyFill="1" applyBorder="1" applyAlignment="1" applyProtection="1">
      <alignment horizontal="left" vertical="center" wrapText="1"/>
      <protection locked="0"/>
    </xf>
    <xf numFmtId="4" fontId="17" fillId="13" borderId="1" xfId="0" applyNumberFormat="1" applyFont="1" applyFill="1" applyBorder="1" applyAlignment="1" applyProtection="1">
      <alignment horizontal="left" vertical="center"/>
      <protection locked="0"/>
    </xf>
    <xf numFmtId="166" fontId="32" fillId="13" borderId="4" xfId="2" applyFont="1" applyFill="1" applyBorder="1" applyAlignment="1" applyProtection="1">
      <alignment horizontal="center" vertical="center" wrapText="1"/>
      <protection locked="0"/>
    </xf>
    <xf numFmtId="166" fontId="32" fillId="13" borderId="1" xfId="2" applyFont="1" applyFill="1" applyBorder="1" applyAlignment="1" applyProtection="1">
      <alignment horizontal="center" vertical="center" wrapText="1"/>
      <protection locked="0"/>
    </xf>
    <xf numFmtId="164" fontId="17" fillId="13" borderId="1" xfId="2" applyNumberFormat="1" applyFont="1" applyFill="1" applyBorder="1" applyAlignment="1" applyProtection="1">
      <alignment horizontal="center" vertical="center"/>
      <protection locked="0"/>
    </xf>
    <xf numFmtId="49" fontId="13" fillId="13" borderId="8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1" xfId="2" applyFont="1" applyFill="1" applyBorder="1" applyAlignment="1" applyProtection="1">
      <alignment horizontal="left" vertical="center" wrapText="1"/>
      <protection locked="0"/>
    </xf>
    <xf numFmtId="4" fontId="14" fillId="13" borderId="1" xfId="0" applyNumberFormat="1" applyFont="1" applyFill="1" applyBorder="1" applyAlignment="1" applyProtection="1">
      <alignment horizontal="left" vertical="center"/>
      <protection locked="0"/>
    </xf>
    <xf numFmtId="166" fontId="13" fillId="13" borderId="4" xfId="2" applyFont="1" applyFill="1" applyBorder="1" applyAlignment="1" applyProtection="1">
      <alignment horizontal="center" vertical="center" wrapText="1"/>
      <protection locked="0"/>
    </xf>
    <xf numFmtId="166" fontId="13" fillId="13" borderId="1" xfId="2" applyFont="1" applyFill="1" applyBorder="1" applyAlignment="1" applyProtection="1">
      <alignment horizontal="center" vertical="center" wrapText="1"/>
      <protection locked="0"/>
    </xf>
    <xf numFmtId="164" fontId="8" fillId="8" borderId="1" xfId="2" applyNumberFormat="1" applyFont="1" applyFill="1" applyBorder="1" applyAlignment="1" applyProtection="1">
      <alignment horizontal="center" vertical="center"/>
      <protection locked="0"/>
    </xf>
    <xf numFmtId="164" fontId="8" fillId="15" borderId="1" xfId="2" applyNumberFormat="1" applyFont="1" applyFill="1" applyBorder="1" applyAlignment="1" applyProtection="1">
      <alignment horizontal="center" vertical="center"/>
      <protection locked="0"/>
    </xf>
    <xf numFmtId="166" fontId="10" fillId="0" borderId="4" xfId="2" applyFont="1" applyFill="1" applyBorder="1" applyAlignment="1" applyProtection="1">
      <alignment horizontal="center" vertical="center" wrapText="1"/>
      <protection locked="0"/>
    </xf>
    <xf numFmtId="164" fontId="8" fillId="16" borderId="1" xfId="2" applyNumberFormat="1" applyFont="1" applyFill="1" applyBorder="1" applyAlignment="1" applyProtection="1">
      <alignment horizontal="center" vertical="center"/>
      <protection locked="0"/>
    </xf>
    <xf numFmtId="172" fontId="10" fillId="13" borderId="1" xfId="2" applyNumberFormat="1" applyFont="1" applyFill="1" applyBorder="1" applyAlignment="1" applyProtection="1">
      <alignment horizontal="center" vertical="center" wrapText="1"/>
      <protection locked="0"/>
    </xf>
    <xf numFmtId="166" fontId="55" fillId="8" borderId="1" xfId="2" applyFont="1" applyFill="1" applyBorder="1" applyAlignment="1" applyProtection="1">
      <alignment horizontal="left" vertical="center" wrapText="1"/>
      <protection locked="0"/>
    </xf>
    <xf numFmtId="4" fontId="8" fillId="13" borderId="1" xfId="0" applyNumberFormat="1" applyFont="1" applyFill="1" applyBorder="1" applyAlignment="1" applyProtection="1">
      <alignment horizontal="left" vertical="center" wrapText="1"/>
      <protection locked="0"/>
    </xf>
    <xf numFmtId="49" fontId="51" fillId="13" borderId="15" xfId="0" applyNumberFormat="1" applyFont="1" applyFill="1" applyBorder="1" applyAlignment="1" applyProtection="1">
      <alignment horizontal="center" vertical="center"/>
      <protection locked="0"/>
    </xf>
    <xf numFmtId="0" fontId="52" fillId="13" borderId="7" xfId="0" applyFont="1" applyFill="1" applyBorder="1" applyAlignment="1" applyProtection="1">
      <alignment horizontal="left" vertical="center" wrapText="1"/>
    </xf>
    <xf numFmtId="4" fontId="52" fillId="13" borderId="7" xfId="0" applyNumberFormat="1" applyFont="1" applyFill="1" applyBorder="1" applyAlignment="1" applyProtection="1">
      <alignment horizontal="center" vertical="center"/>
    </xf>
    <xf numFmtId="0" fontId="53" fillId="13" borderId="19" xfId="0" applyFont="1" applyFill="1" applyBorder="1" applyAlignment="1" applyProtection="1">
      <alignment horizontal="center" vertical="center" wrapText="1"/>
    </xf>
    <xf numFmtId="166" fontId="53" fillId="13" borderId="7" xfId="2" applyFont="1" applyFill="1" applyBorder="1" applyAlignment="1" applyProtection="1">
      <alignment horizontal="center" vertical="center" wrapText="1"/>
    </xf>
    <xf numFmtId="166" fontId="55" fillId="0" borderId="1" xfId="2" applyFont="1" applyFill="1" applyBorder="1" applyAlignment="1" applyProtection="1">
      <alignment horizontal="left" vertical="center" wrapText="1"/>
      <protection locked="0"/>
    </xf>
    <xf numFmtId="166" fontId="13" fillId="0" borderId="1" xfId="2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166" fontId="13" fillId="0" borderId="4" xfId="2" applyFont="1" applyFill="1" applyBorder="1" applyAlignment="1" applyProtection="1">
      <alignment horizontal="center"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7" xfId="0" applyFont="1" applyFill="1" applyBorder="1" applyAlignment="1" applyProtection="1">
      <alignment horizontal="left" vertical="center" wrapText="1"/>
    </xf>
    <xf numFmtId="4" fontId="52" fillId="0" borderId="7" xfId="0" applyNumberFormat="1" applyFont="1" applyFill="1" applyBorder="1" applyAlignment="1" applyProtection="1">
      <alignment horizontal="center" vertical="center"/>
    </xf>
    <xf numFmtId="49" fontId="32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1" xfId="2" applyFont="1" applyFill="1" applyBorder="1" applyAlignment="1" applyProtection="1">
      <alignment horizontal="left" vertical="center" wrapText="1"/>
      <protection locked="0"/>
    </xf>
    <xf numFmtId="4" fontId="17" fillId="0" borderId="1" xfId="0" applyNumberFormat="1" applyFont="1" applyFill="1" applyBorder="1" applyAlignment="1" applyProtection="1">
      <alignment horizontal="left" vertical="center"/>
      <protection locked="0"/>
    </xf>
    <xf numFmtId="166" fontId="32" fillId="0" borderId="4" xfId="2" applyFont="1" applyFill="1" applyBorder="1" applyAlignment="1" applyProtection="1">
      <alignment horizontal="center" vertical="center" wrapText="1"/>
      <protection locked="0"/>
    </xf>
    <xf numFmtId="166" fontId="32" fillId="0" borderId="1" xfId="2" applyFont="1" applyFill="1" applyBorder="1" applyAlignment="1" applyProtection="1">
      <alignment horizontal="center" vertical="center" wrapText="1"/>
      <protection locked="0"/>
    </xf>
    <xf numFmtId="166" fontId="11" fillId="0" borderId="1" xfId="2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left" vertical="center"/>
      <protection locked="0"/>
    </xf>
    <xf numFmtId="166" fontId="11" fillId="0" borderId="4" xfId="2" applyFont="1" applyFill="1" applyBorder="1" applyAlignment="1" applyProtection="1">
      <alignment horizontal="center" vertical="center" wrapText="1"/>
      <protection locked="0"/>
    </xf>
    <xf numFmtId="164" fontId="7" fillId="0" borderId="1" xfId="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Fill="1" applyBorder="1" applyAlignment="1" applyProtection="1">
      <alignment horizontal="left" vertical="center"/>
      <protection locked="0"/>
    </xf>
    <xf numFmtId="166" fontId="11" fillId="0" borderId="6" xfId="2" applyFont="1" applyFill="1" applyBorder="1" applyAlignment="1" applyProtection="1">
      <alignment horizontal="center" vertical="center" wrapText="1"/>
      <protection locked="0"/>
    </xf>
    <xf numFmtId="164" fontId="7" fillId="2" borderId="6" xfId="2" applyNumberFormat="1" applyFont="1" applyFill="1" applyBorder="1" applyAlignment="1" applyProtection="1">
      <alignment horizontal="center" vertical="center"/>
      <protection locked="0"/>
    </xf>
    <xf numFmtId="164" fontId="7" fillId="0" borderId="6" xfId="2" applyNumberFormat="1" applyFont="1" applyFill="1" applyBorder="1" applyAlignment="1" applyProtection="1">
      <alignment horizontal="center" vertical="center"/>
      <protection locked="0"/>
    </xf>
    <xf numFmtId="164" fontId="7" fillId="0" borderId="6" xfId="2" applyNumberFormat="1" applyFont="1" applyFill="1" applyBorder="1" applyAlignment="1" applyProtection="1">
      <alignment horizontal="right" vertical="center"/>
      <protection locked="0"/>
    </xf>
    <xf numFmtId="166" fontId="7" fillId="0" borderId="0" xfId="0" applyNumberFormat="1" applyFont="1" applyFill="1" applyProtection="1">
      <protection locked="0"/>
    </xf>
    <xf numFmtId="172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 applyProtection="1">
      <alignment horizontal="center" vertical="center" wrapText="1"/>
    </xf>
    <xf numFmtId="166" fontId="51" fillId="0" borderId="7" xfId="2" applyFont="1" applyFill="1" applyBorder="1" applyAlignment="1" applyProtection="1">
      <alignment horizontal="center" vertical="center" wrapText="1"/>
    </xf>
    <xf numFmtId="164" fontId="52" fillId="2" borderId="7" xfId="2" applyNumberFormat="1" applyFont="1" applyFill="1" applyBorder="1" applyAlignment="1" applyProtection="1">
      <alignment horizontal="center" vertical="center"/>
      <protection locked="0"/>
    </xf>
    <xf numFmtId="164" fontId="52" fillId="6" borderId="7" xfId="2" applyNumberFormat="1" applyFont="1" applyFill="1" applyBorder="1" applyAlignment="1" applyProtection="1">
      <alignment horizontal="center" vertical="center"/>
      <protection locked="0"/>
    </xf>
    <xf numFmtId="164" fontId="17" fillId="6" borderId="7" xfId="2" applyNumberFormat="1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Protection="1">
      <protection locked="0"/>
    </xf>
    <xf numFmtId="164" fontId="7" fillId="0" borderId="0" xfId="0" applyNumberFormat="1" applyFont="1" applyFill="1" applyProtection="1">
      <protection locked="0"/>
    </xf>
    <xf numFmtId="1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11" fillId="6" borderId="1" xfId="2" applyFont="1" applyFill="1" applyBorder="1" applyAlignment="1" applyProtection="1">
      <alignment horizontal="left" vertical="center" wrapText="1"/>
      <protection locked="0"/>
    </xf>
    <xf numFmtId="4" fontId="7" fillId="6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6" fontId="58" fillId="0" borderId="4" xfId="2" applyFont="1" applyFill="1" applyBorder="1" applyAlignment="1" applyProtection="1">
      <alignment horizontal="center" vertical="center" wrapText="1"/>
      <protection locked="0"/>
    </xf>
    <xf numFmtId="166" fontId="58" fillId="0" borderId="1" xfId="2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166" fontId="30" fillId="2" borderId="1" xfId="2" applyFont="1" applyFill="1" applyBorder="1" applyAlignment="1" applyProtection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166" fontId="27" fillId="2" borderId="1" xfId="2" applyFont="1" applyFill="1" applyBorder="1" applyAlignment="1" applyProtection="1">
      <alignment horizontal="center" vertical="center" wrapText="1"/>
    </xf>
    <xf numFmtId="166" fontId="60" fillId="0" borderId="1" xfId="2" applyFont="1" applyFill="1" applyBorder="1" applyAlignment="1" applyProtection="1">
      <alignment horizontal="left" vertical="center" wrapText="1"/>
      <protection locked="0"/>
    </xf>
    <xf numFmtId="166" fontId="60" fillId="0" borderId="1" xfId="2" applyFont="1" applyFill="1" applyBorder="1" applyAlignment="1" applyProtection="1">
      <alignment horizontal="center" vertical="center" wrapText="1"/>
      <protection locked="0"/>
    </xf>
    <xf numFmtId="166" fontId="55" fillId="0" borderId="1" xfId="2" applyFont="1" applyFill="1" applyBorder="1" applyAlignment="1" applyProtection="1">
      <alignment horizontal="center" vertical="center" wrapText="1"/>
      <protection locked="0"/>
    </xf>
    <xf numFmtId="166" fontId="60" fillId="5" borderId="1" xfId="2" applyFont="1" applyFill="1" applyBorder="1" applyAlignment="1" applyProtection="1">
      <alignment horizontal="left" vertical="center" wrapText="1"/>
      <protection locked="0"/>
    </xf>
    <xf numFmtId="166" fontId="55" fillId="5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Protection="1">
      <protection locked="0"/>
    </xf>
    <xf numFmtId="166" fontId="60" fillId="0" borderId="7" xfId="2" applyFont="1" applyFill="1" applyBorder="1" applyAlignment="1" applyProtection="1">
      <alignment horizontal="left" vertical="center" wrapText="1"/>
      <protection locked="0"/>
    </xf>
    <xf numFmtId="166" fontId="60" fillId="0" borderId="7" xfId="2" applyFont="1" applyFill="1" applyBorder="1" applyAlignment="1" applyProtection="1">
      <alignment horizontal="center" vertical="center" wrapText="1"/>
      <protection locked="0"/>
    </xf>
    <xf numFmtId="166" fontId="55" fillId="0" borderId="7" xfId="2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0" fillId="0" borderId="0" xfId="2" applyFont="1" applyFill="1" applyBorder="1" applyAlignment="1" applyProtection="1">
      <alignment horizontal="left" vertical="center" wrapText="1"/>
      <protection locked="0"/>
    </xf>
    <xf numFmtId="166" fontId="60" fillId="0" borderId="0" xfId="2" applyFont="1" applyFill="1" applyBorder="1" applyAlignment="1" applyProtection="1">
      <alignment horizontal="center" vertical="center" wrapText="1"/>
      <protection locked="0"/>
    </xf>
    <xf numFmtId="166" fontId="55" fillId="0" borderId="0" xfId="2" applyFont="1" applyFill="1" applyBorder="1" applyAlignment="1" applyProtection="1">
      <alignment horizontal="center" vertical="center" wrapText="1"/>
      <protection locked="0"/>
    </xf>
    <xf numFmtId="0" fontId="25" fillId="0" borderId="1" xfId="6" applyFont="1" applyFill="1" applyBorder="1" applyAlignment="1">
      <alignment vertical="top"/>
    </xf>
    <xf numFmtId="0" fontId="25" fillId="0" borderId="1" xfId="6" applyFont="1" applyFill="1" applyBorder="1" applyAlignment="1">
      <alignment horizontal="center" vertical="top"/>
    </xf>
    <xf numFmtId="0" fontId="25" fillId="6" borderId="1" xfId="6" applyFont="1" applyFill="1" applyBorder="1" applyAlignment="1">
      <alignment vertical="top"/>
    </xf>
    <xf numFmtId="0" fontId="25" fillId="6" borderId="1" xfId="6" applyFont="1" applyFill="1" applyBorder="1" applyAlignment="1">
      <alignment horizontal="center" vertical="top"/>
    </xf>
    <xf numFmtId="167" fontId="25" fillId="6" borderId="1" xfId="6" applyNumberFormat="1" applyFont="1" applyFill="1" applyBorder="1" applyAlignment="1">
      <alignment vertical="top"/>
    </xf>
    <xf numFmtId="4" fontId="25" fillId="6" borderId="1" xfId="6" applyNumberFormat="1" applyFont="1" applyFill="1" applyBorder="1" applyAlignment="1">
      <alignment horizontal="center" vertical="top"/>
    </xf>
    <xf numFmtId="0" fontId="25" fillId="0" borderId="0" xfId="6" applyNumberFormat="1" applyFont="1" applyFill="1" applyBorder="1" applyAlignment="1">
      <alignment vertical="center" wrapText="1"/>
    </xf>
    <xf numFmtId="0" fontId="11" fillId="6" borderId="0" xfId="8" applyNumberFormat="1" applyFont="1" applyFill="1" applyBorder="1" applyAlignment="1">
      <alignment horizontal="center" vertical="center" wrapText="1"/>
    </xf>
    <xf numFmtId="0" fontId="19" fillId="6" borderId="0" xfId="8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 wrapText="1"/>
    </xf>
    <xf numFmtId="166" fontId="8" fillId="6" borderId="1" xfId="7" applyFont="1" applyFill="1" applyBorder="1" applyAlignment="1">
      <alignment horizontal="center" vertical="center" wrapText="1"/>
    </xf>
    <xf numFmtId="0" fontId="11" fillId="6" borderId="1" xfId="8" applyFont="1" applyFill="1" applyBorder="1"/>
    <xf numFmtId="0" fontId="11" fillId="6" borderId="1" xfId="8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vertical="top"/>
    </xf>
    <xf numFmtId="0" fontId="7" fillId="6" borderId="1" xfId="6" applyFont="1" applyFill="1" applyBorder="1" applyAlignment="1">
      <alignment horizontal="center" vertical="top"/>
    </xf>
    <xf numFmtId="0" fontId="39" fillId="10" borderId="1" xfId="8" applyFont="1" applyFill="1" applyBorder="1" applyAlignment="1">
      <alignment horizontal="center" vertical="center" wrapText="1"/>
    </xf>
    <xf numFmtId="49" fontId="19" fillId="6" borderId="0" xfId="8" applyNumberFormat="1" applyFont="1" applyFill="1" applyBorder="1" applyAlignment="1">
      <alignment horizontal="center" vertical="center" wrapText="1"/>
    </xf>
    <xf numFmtId="0" fontId="7" fillId="6" borderId="0" xfId="8" applyFont="1" applyFill="1" applyBorder="1" applyAlignment="1">
      <alignment vertical="center" wrapText="1"/>
    </xf>
    <xf numFmtId="4" fontId="19" fillId="6" borderId="0" xfId="8" applyNumberFormat="1" applyFont="1" applyFill="1" applyBorder="1" applyAlignment="1">
      <alignment horizontal="center" vertical="center" wrapText="1"/>
    </xf>
    <xf numFmtId="4" fontId="19" fillId="6" borderId="0" xfId="5" applyNumberFormat="1" applyFont="1" applyFill="1" applyBorder="1" applyAlignment="1"/>
    <xf numFmtId="4" fontId="8" fillId="6" borderId="0" xfId="7" applyNumberFormat="1" applyFont="1" applyFill="1" applyBorder="1" applyAlignment="1">
      <alignment horizontal="center" vertical="center"/>
    </xf>
    <xf numFmtId="4" fontId="7" fillId="6" borderId="0" xfId="7" applyNumberFormat="1" applyFont="1" applyFill="1" applyBorder="1" applyAlignment="1">
      <alignment horizontal="center" vertical="center"/>
    </xf>
    <xf numFmtId="0" fontId="68" fillId="0" borderId="0" xfId="53" applyFont="1" applyAlignment="1">
      <alignment horizontal="left" vertical="center"/>
    </xf>
    <xf numFmtId="0" fontId="68" fillId="0" borderId="0" xfId="53" applyFont="1" applyBorder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0" fontId="25" fillId="6" borderId="4" xfId="6" applyFont="1" applyFill="1" applyBorder="1" applyAlignment="1">
      <alignment vertical="top"/>
    </xf>
    <xf numFmtId="4" fontId="39" fillId="10" borderId="6" xfId="8" applyNumberFormat="1" applyFont="1" applyFill="1" applyBorder="1" applyAlignment="1">
      <alignment vertical="center" wrapText="1"/>
    </xf>
    <xf numFmtId="4" fontId="40" fillId="10" borderId="6" xfId="7" applyNumberFormat="1" applyFont="1" applyFill="1" applyBorder="1" applyAlignment="1">
      <alignment horizontal="center" vertical="center"/>
    </xf>
    <xf numFmtId="0" fontId="35" fillId="6" borderId="2" xfId="8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/>
    </xf>
    <xf numFmtId="0" fontId="28" fillId="6" borderId="1" xfId="8" applyNumberFormat="1" applyFont="1" applyFill="1" applyBorder="1" applyAlignment="1">
      <alignment horizontal="center" vertical="center" wrapText="1"/>
    </xf>
    <xf numFmtId="0" fontId="71" fillId="11" borderId="7" xfId="8" applyFont="1" applyFill="1" applyBorder="1" applyAlignment="1">
      <alignment horizontal="center" vertical="center" wrapText="1"/>
    </xf>
    <xf numFmtId="49" fontId="71" fillId="0" borderId="1" xfId="8" applyNumberFormat="1" applyFont="1" applyFill="1" applyBorder="1" applyAlignment="1">
      <alignment horizontal="center" vertical="center" wrapText="1"/>
    </xf>
    <xf numFmtId="0" fontId="71" fillId="11" borderId="1" xfId="8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71" fillId="11" borderId="24" xfId="8" applyFont="1" applyFill="1" applyBorder="1" applyAlignment="1">
      <alignment horizontal="center" vertical="center" wrapText="1"/>
    </xf>
    <xf numFmtId="4" fontId="28" fillId="11" borderId="7" xfId="8" applyNumberFormat="1" applyFont="1" applyFill="1" applyBorder="1" applyAlignment="1">
      <alignment horizontal="center" vertical="center" wrapText="1"/>
    </xf>
    <xf numFmtId="4" fontId="28" fillId="0" borderId="7" xfId="5" applyNumberFormat="1" applyFont="1" applyFill="1" applyBorder="1" applyAlignment="1">
      <alignment horizontal="center" vertical="center"/>
    </xf>
    <xf numFmtId="4" fontId="22" fillId="0" borderId="7" xfId="5" applyNumberFormat="1" applyFont="1" applyFill="1" applyBorder="1" applyAlignment="1">
      <alignment horizontal="center" vertical="center"/>
    </xf>
    <xf numFmtId="0" fontId="71" fillId="6" borderId="23" xfId="8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39" fillId="10" borderId="6" xfId="8" applyFont="1" applyFill="1" applyBorder="1" applyAlignment="1">
      <alignment horizontal="left" vertical="center" wrapText="1"/>
    </xf>
    <xf numFmtId="0" fontId="68" fillId="0" borderId="0" xfId="53" applyFont="1" applyAlignment="1">
      <alignment horizontal="left" vertical="center"/>
    </xf>
    <xf numFmtId="0" fontId="67" fillId="0" borderId="0" xfId="53" applyFont="1" applyBorder="1" applyAlignment="1">
      <alignment horizontal="left" vertical="center"/>
    </xf>
    <xf numFmtId="0" fontId="28" fillId="6" borderId="0" xfId="8" applyFont="1" applyFill="1" applyBorder="1" applyAlignment="1">
      <alignment horizontal="left" vertical="top" wrapText="1"/>
    </xf>
    <xf numFmtId="49" fontId="19" fillId="6" borderId="2" xfId="8" applyNumberFormat="1" applyFont="1" applyFill="1" applyBorder="1" applyAlignment="1">
      <alignment horizontal="left" vertical="center" wrapText="1"/>
    </xf>
    <xf numFmtId="49" fontId="19" fillId="6" borderId="3" xfId="8" applyNumberFormat="1" applyFont="1" applyFill="1" applyBorder="1" applyAlignment="1">
      <alignment horizontal="left" vertical="center" wrapText="1"/>
    </xf>
    <xf numFmtId="0" fontId="33" fillId="0" borderId="0" xfId="5" applyFont="1" applyFill="1" applyAlignment="1">
      <alignment horizontal="right" vertical="center"/>
    </xf>
    <xf numFmtId="0" fontId="34" fillId="0" borderId="0" xfId="5" applyFont="1" applyFill="1" applyBorder="1" applyAlignment="1">
      <alignment horizontal="right" wrapText="1"/>
    </xf>
    <xf numFmtId="0" fontId="35" fillId="0" borderId="1" xfId="5" applyFont="1" applyBorder="1" applyAlignment="1">
      <alignment horizontal="center" vertical="center" wrapText="1"/>
    </xf>
    <xf numFmtId="166" fontId="8" fillId="0" borderId="6" xfId="7" applyFont="1" applyFill="1" applyBorder="1" applyAlignment="1">
      <alignment horizontal="center" vertical="center" wrapText="1"/>
    </xf>
    <xf numFmtId="166" fontId="8" fillId="0" borderId="7" xfId="7" applyFont="1" applyFill="1" applyBorder="1" applyAlignment="1">
      <alignment horizontal="center" vertical="center" wrapText="1"/>
    </xf>
    <xf numFmtId="167" fontId="8" fillId="0" borderId="6" xfId="8" applyNumberFormat="1" applyFont="1" applyFill="1" applyBorder="1" applyAlignment="1">
      <alignment horizontal="center" vertical="center" wrapText="1"/>
    </xf>
    <xf numFmtId="167" fontId="8" fillId="0" borderId="7" xfId="8" applyNumberFormat="1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49" fontId="38" fillId="0" borderId="6" xfId="8" applyNumberFormat="1" applyFont="1" applyFill="1" applyBorder="1" applyAlignment="1">
      <alignment horizontal="center" vertical="center" wrapText="1"/>
    </xf>
    <xf numFmtId="49" fontId="38" fillId="0" borderId="7" xfId="8" applyNumberFormat="1" applyFont="1" applyFill="1" applyBorder="1" applyAlignment="1">
      <alignment horizontal="center" vertical="center" wrapText="1"/>
    </xf>
    <xf numFmtId="0" fontId="7" fillId="0" borderId="4" xfId="4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left" vertical="center" wrapText="1"/>
    </xf>
    <xf numFmtId="49" fontId="15" fillId="3" borderId="3" xfId="0" applyNumberFormat="1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49" fontId="15" fillId="3" borderId="11" xfId="0" applyNumberFormat="1" applyFont="1" applyFill="1" applyBorder="1" applyAlignment="1" applyProtection="1">
      <alignment horizontal="left" vertical="center" wrapText="1"/>
    </xf>
    <xf numFmtId="49" fontId="15" fillId="3" borderId="0" xfId="0" applyNumberFormat="1" applyFont="1" applyFill="1" applyBorder="1" applyAlignment="1" applyProtection="1">
      <alignment horizontal="left" vertical="center" wrapText="1"/>
    </xf>
    <xf numFmtId="49" fontId="15" fillId="3" borderId="12" xfId="0" applyNumberFormat="1" applyFont="1" applyFill="1" applyBorder="1" applyAlignment="1" applyProtection="1">
      <alignment horizontal="left" vertical="center" wrapText="1"/>
    </xf>
    <xf numFmtId="0" fontId="7" fillId="0" borderId="2" xfId="4" applyFont="1" applyBorder="1" applyAlignment="1" applyProtection="1">
      <alignment horizontal="center" vertical="center" wrapText="1"/>
      <protection locked="0"/>
    </xf>
    <xf numFmtId="0" fontId="7" fillId="0" borderId="3" xfId="4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1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17" xfId="0" applyNumberFormat="1" applyFont="1" applyFill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</xf>
    <xf numFmtId="16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166" fontId="55" fillId="0" borderId="20" xfId="2" applyFont="1" applyFill="1" applyBorder="1" applyAlignment="1" applyProtection="1">
      <alignment horizontal="center" vertical="center" wrapText="1"/>
      <protection locked="0"/>
    </xf>
    <xf numFmtId="166" fontId="55" fillId="0" borderId="5" xfId="2" applyFont="1" applyFill="1" applyBorder="1" applyAlignment="1" applyProtection="1">
      <alignment horizontal="center" vertical="center" wrapText="1"/>
      <protection locked="0"/>
    </xf>
    <xf numFmtId="166" fontId="55" fillId="0" borderId="13" xfId="2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6" fontId="59" fillId="0" borderId="2" xfId="2" applyFont="1" applyFill="1" applyBorder="1" applyAlignment="1" applyProtection="1">
      <alignment horizontal="center" vertical="center" wrapText="1"/>
      <protection locked="0"/>
    </xf>
    <xf numFmtId="166" fontId="59" fillId="0" borderId="3" xfId="2" applyFont="1" applyFill="1" applyBorder="1" applyAlignment="1" applyProtection="1">
      <alignment horizontal="center" vertical="center" wrapText="1"/>
      <protection locked="0"/>
    </xf>
    <xf numFmtId="166" fontId="59" fillId="0" borderId="4" xfId="2" applyFont="1" applyFill="1" applyBorder="1" applyAlignment="1" applyProtection="1">
      <alignment horizontal="center" vertical="center" wrapText="1"/>
      <protection locked="0"/>
    </xf>
    <xf numFmtId="166" fontId="55" fillId="0" borderId="2" xfId="2" applyFont="1" applyFill="1" applyBorder="1" applyAlignment="1" applyProtection="1">
      <alignment horizontal="center" vertical="center" wrapText="1"/>
      <protection locked="0"/>
    </xf>
    <xf numFmtId="166" fontId="55" fillId="0" borderId="3" xfId="2" applyFont="1" applyFill="1" applyBorder="1" applyAlignment="1" applyProtection="1">
      <alignment horizontal="center" vertical="center" wrapText="1"/>
      <protection locked="0"/>
    </xf>
    <xf numFmtId="166" fontId="55" fillId="0" borderId="4" xfId="2" applyFont="1" applyFill="1" applyBorder="1" applyAlignment="1" applyProtection="1">
      <alignment horizontal="center" vertical="center" wrapText="1"/>
      <protection locked="0"/>
    </xf>
    <xf numFmtId="49" fontId="57" fillId="2" borderId="0" xfId="0" applyNumberFormat="1" applyFont="1" applyFill="1" applyAlignment="1" applyProtection="1">
      <alignment horizontal="center" vertical="center"/>
      <protection locked="0"/>
    </xf>
  </cellXfs>
  <cellStyles count="55">
    <cellStyle name="Денежный 2" xfId="17" xr:uid="{00000000-0005-0000-0000-000007000000}"/>
    <cellStyle name="Обычный" xfId="0" builtinId="0"/>
    <cellStyle name="Обычный 10" xfId="18" xr:uid="{00000000-0005-0000-0000-000009000000}"/>
    <cellStyle name="Обычный 11" xfId="19" xr:uid="{00000000-0005-0000-0000-00000A000000}"/>
    <cellStyle name="Обычный 12" xfId="53" xr:uid="{00000000-0005-0000-0000-00000B000000}"/>
    <cellStyle name="Обычный 13" xfId="20" xr:uid="{00000000-0005-0000-0000-00000C000000}"/>
    <cellStyle name="Обычный 15" xfId="21" xr:uid="{00000000-0005-0000-0000-00000D000000}"/>
    <cellStyle name="Обычный 16" xfId="22" xr:uid="{00000000-0005-0000-0000-00000E000000}"/>
    <cellStyle name="Обычный 17" xfId="23" xr:uid="{00000000-0005-0000-0000-00000F000000}"/>
    <cellStyle name="Обычный 18" xfId="24" xr:uid="{00000000-0005-0000-0000-000010000000}"/>
    <cellStyle name="Обычный 2" xfId="5" xr:uid="{00000000-0005-0000-0000-000011000000}"/>
    <cellStyle name="Обычный 2 2" xfId="6" xr:uid="{00000000-0005-0000-0000-000012000000}"/>
    <cellStyle name="Обычный 2 3" xfId="25" xr:uid="{00000000-0005-0000-0000-000013000000}"/>
    <cellStyle name="Обычный 2 4" xfId="26" xr:uid="{00000000-0005-0000-0000-000014000000}"/>
    <cellStyle name="Обычный 2 5" xfId="27" xr:uid="{00000000-0005-0000-0000-000015000000}"/>
    <cellStyle name="Обычный 2 6" xfId="48" xr:uid="{00000000-0005-0000-0000-000016000000}"/>
    <cellStyle name="Обычный 2_Объёмы выполненных работ корпуса 1-4 для ЖК" xfId="28" xr:uid="{00000000-0005-0000-0000-000017000000}"/>
    <cellStyle name="Обычный 3" xfId="8" xr:uid="{00000000-0005-0000-0000-000018000000}"/>
    <cellStyle name="Обычный 3 2" xfId="29" xr:uid="{00000000-0005-0000-0000-000019000000}"/>
    <cellStyle name="Обычный 3 2 2" xfId="30" xr:uid="{00000000-0005-0000-0000-00001A000000}"/>
    <cellStyle name="Обычный 3 2 3" xfId="49" xr:uid="{00000000-0005-0000-0000-00001B000000}"/>
    <cellStyle name="Обычный 4" xfId="31" xr:uid="{00000000-0005-0000-0000-00001C000000}"/>
    <cellStyle name="Обычный 4 2" xfId="54" xr:uid="{00000000-0005-0000-0000-00001D000000}"/>
    <cellStyle name="Обычный 5" xfId="3" xr:uid="{00000000-0005-0000-0000-00001E000000}"/>
    <cellStyle name="Обычный 5 2" xfId="32" xr:uid="{00000000-0005-0000-0000-00001F000000}"/>
    <cellStyle name="Обычный 5 3" xfId="50" xr:uid="{00000000-0005-0000-0000-000020000000}"/>
    <cellStyle name="Обычный 6" xfId="33" xr:uid="{00000000-0005-0000-0000-000021000000}"/>
    <cellStyle name="Обычный 7" xfId="34" xr:uid="{00000000-0005-0000-0000-000022000000}"/>
    <cellStyle name="Обычный 8" xfId="35" xr:uid="{00000000-0005-0000-0000-000023000000}"/>
    <cellStyle name="Обычный 9" xfId="36" xr:uid="{00000000-0005-0000-0000-000024000000}"/>
    <cellStyle name="Обычный 9 2" xfId="37" xr:uid="{00000000-0005-0000-0000-000025000000}"/>
    <cellStyle name="Обычный 9 2 2" xfId="51" xr:uid="{00000000-0005-0000-0000-000026000000}"/>
    <cellStyle name="Обычный_Лист1" xfId="4" xr:uid="{00000000-0005-0000-0000-000027000000}"/>
    <cellStyle name="Процентный 2" xfId="38" xr:uid="{00000000-0005-0000-0000-000028000000}"/>
    <cellStyle name="Процентный 3" xfId="39" xr:uid="{00000000-0005-0000-0000-000029000000}"/>
    <cellStyle name="Стиль 1" xfId="40" xr:uid="{00000000-0005-0000-0000-00002A000000}"/>
    <cellStyle name="Стиль 1 2" xfId="41" xr:uid="{00000000-0005-0000-0000-00002B000000}"/>
    <cellStyle name="Тысячи [0]_Example " xfId="42" xr:uid="{00000000-0005-0000-0000-00002C000000}"/>
    <cellStyle name="Тысячи_Example " xfId="43" xr:uid="{00000000-0005-0000-0000-00002D000000}"/>
    <cellStyle name="Финансовый" xfId="2" builtinId="3"/>
    <cellStyle name="Финансовый 2" xfId="10" xr:uid="{00000000-0005-0000-0000-00002F000000}"/>
    <cellStyle name="Финансовый 2 2" xfId="44" xr:uid="{00000000-0005-0000-0000-000030000000}"/>
    <cellStyle name="Финансовый 2 3" xfId="52" xr:uid="{00000000-0005-0000-0000-000031000000}"/>
    <cellStyle name="Финансовый 3" xfId="9" xr:uid="{00000000-0005-0000-0000-000032000000}"/>
    <cellStyle name="Финансовый 4" xfId="45" xr:uid="{00000000-0005-0000-0000-000033000000}"/>
    <cellStyle name="Финансовый 4 2" xfId="46" xr:uid="{00000000-0005-0000-0000-000034000000}"/>
    <cellStyle name="Финансовый 5" xfId="7" xr:uid="{00000000-0005-0000-0000-000035000000}"/>
    <cellStyle name="Финансовый 7" xfId="47" xr:uid="{00000000-0005-0000-0000-000036000000}"/>
    <cellStyle name="Excel Built-in Normal" xfId="1" xr:uid="{00000000-0005-0000-0000-000000000000}"/>
    <cellStyle name="JedMere" xfId="11" xr:uid="{00000000-0005-0000-0000-000001000000}"/>
    <cellStyle name="KOLICINA" xfId="12" xr:uid="{00000000-0005-0000-0000-000002000000}"/>
    <cellStyle name="NASLOV" xfId="13" xr:uid="{00000000-0005-0000-0000-000003000000}"/>
    <cellStyle name="NO" xfId="14" xr:uid="{00000000-0005-0000-0000-000004000000}"/>
    <cellStyle name="OPIS" xfId="15" xr:uid="{00000000-0005-0000-0000-000005000000}"/>
    <cellStyle name="ukupno" xfId="16" xr:uid="{00000000-0005-0000-0000-000006000000}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company.ru/root/dep_pikr_sdomo/&#1050;&#1072;&#1088;&#1075;&#1080;&#1085;&#1072;%20&#1070;.&#1048;.-&#1053;&#1086;&#1074;&#1086;&#1082;&#1091;&#1088;&#1082;&#1080;&#1085;&#1086;/&#1058;&#1045;&#1053;&#1044;&#1045;&#1056;&#1067;/2017/&#1041;&#1083;&#1072;&#1075;&#1086;&#1091;&#1089;&#1090;&#1088;&#1086;&#1081;&#1089;&#1090;&#1074;&#1086;%20&#1082;.47&#1042;&#1043;/&#1054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й"/>
      <sheetName val="ОТ"/>
      <sheetName val="ОТ (2)"/>
    </sheetNames>
    <sheetDataSet>
      <sheetData sheetId="0"/>
      <sheetData sheetId="1"/>
      <sheetData sheetId="2">
        <row r="7">
          <cell r="F7">
            <v>25549656.800000001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50"/>
  <sheetViews>
    <sheetView tabSelected="1" view="pageBreakPreview" topLeftCell="B5" zoomScale="70" zoomScaleNormal="73" zoomScaleSheetLayoutView="70" workbookViewId="0">
      <selection activeCell="B13" sqref="B13:C13"/>
    </sheetView>
  </sheetViews>
  <sheetFormatPr baseColWidth="10" defaultColWidth="12.5" defaultRowHeight="16" outlineLevelRow="1"/>
  <cols>
    <col min="1" max="1" width="6" style="160" customWidth="1"/>
    <col min="2" max="2" width="54" style="160" customWidth="1"/>
    <col min="3" max="3" width="9.6640625" style="160" customWidth="1"/>
    <col min="4" max="4" width="13" style="173" customWidth="1"/>
    <col min="5" max="5" width="19.5" style="159" customWidth="1"/>
    <col min="6" max="6" width="22.33203125" style="159" customWidth="1"/>
    <col min="7" max="7" width="12.5" style="159" hidden="1" customWidth="1"/>
    <col min="8" max="8" width="23" style="159" hidden="1" customWidth="1"/>
    <col min="9" max="9" width="12.5" style="159" hidden="1" customWidth="1"/>
    <col min="10" max="10" width="15.33203125" style="174" hidden="1" customWidth="1"/>
    <col min="11" max="12" width="25.1640625" style="176" customWidth="1"/>
    <col min="13" max="13" width="18.6640625" style="175" customWidth="1"/>
    <col min="14" max="14" width="14.83203125" style="157" customWidth="1"/>
    <col min="15" max="15" width="15.33203125" style="157" customWidth="1"/>
    <col min="16" max="16" width="12.5" style="157" customWidth="1"/>
    <col min="17" max="17" width="14.5" style="157" customWidth="1"/>
    <col min="18" max="18" width="12.5" style="157" customWidth="1"/>
    <col min="19" max="19" width="13.6640625" style="157" customWidth="1"/>
    <col min="20" max="21" width="12.5" style="158" customWidth="1"/>
    <col min="22" max="81" width="12.5" style="159" customWidth="1"/>
    <col min="82" max="16384" width="12.5" style="160"/>
  </cols>
  <sheetData>
    <row r="1" spans="1:81" s="149" customFormat="1" ht="29.25" customHeight="1">
      <c r="A1" s="364" t="s">
        <v>801</v>
      </c>
      <c r="B1" s="364"/>
      <c r="C1" s="364"/>
      <c r="D1" s="364"/>
      <c r="E1" s="364"/>
      <c r="F1" s="364"/>
      <c r="J1" s="150"/>
      <c r="K1" s="151"/>
      <c r="L1" s="151"/>
      <c r="M1" s="152"/>
      <c r="N1" s="152"/>
      <c r="O1" s="152"/>
      <c r="P1" s="152"/>
      <c r="Q1" s="152"/>
      <c r="R1" s="152"/>
      <c r="S1" s="152"/>
      <c r="T1" s="153"/>
      <c r="U1" s="153"/>
    </row>
    <row r="2" spans="1:81" s="149" customFormat="1" ht="41.25" customHeight="1">
      <c r="A2" s="365" t="s">
        <v>810</v>
      </c>
      <c r="B2" s="365"/>
      <c r="C2" s="365"/>
      <c r="D2" s="365"/>
      <c r="E2" s="365"/>
      <c r="F2" s="365"/>
      <c r="J2" s="150"/>
      <c r="K2" s="151"/>
      <c r="L2" s="151"/>
      <c r="M2" s="152"/>
      <c r="N2" s="152"/>
      <c r="O2" s="152"/>
      <c r="P2" s="152"/>
      <c r="Q2" s="152"/>
      <c r="R2" s="152"/>
      <c r="S2" s="152"/>
      <c r="T2" s="153"/>
      <c r="U2" s="153"/>
    </row>
    <row r="3" spans="1:81" s="154" customFormat="1" ht="37.25" customHeight="1">
      <c r="A3" s="366" t="s">
        <v>809</v>
      </c>
      <c r="B3" s="366"/>
      <c r="C3" s="366"/>
      <c r="D3" s="366"/>
      <c r="E3" s="366"/>
      <c r="F3" s="366"/>
      <c r="G3" s="324"/>
      <c r="H3" s="325"/>
      <c r="I3" s="315"/>
      <c r="J3" s="316"/>
      <c r="K3" s="321"/>
      <c r="L3" s="321"/>
      <c r="M3" s="152"/>
      <c r="N3" s="152"/>
      <c r="O3" s="152"/>
      <c r="P3" s="152"/>
      <c r="Q3" s="152"/>
      <c r="R3" s="152"/>
      <c r="S3" s="152"/>
      <c r="T3" s="153"/>
      <c r="U3" s="153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</row>
    <row r="4" spans="1:81" ht="15.5" hidden="1" customHeight="1">
      <c r="A4" s="373" t="s">
        <v>657</v>
      </c>
      <c r="B4" s="371" t="s">
        <v>802</v>
      </c>
      <c r="C4" s="371" t="s">
        <v>658</v>
      </c>
      <c r="D4" s="369" t="s">
        <v>659</v>
      </c>
      <c r="E4" s="340"/>
      <c r="F4" s="367" t="s">
        <v>804</v>
      </c>
      <c r="G4" s="326"/>
      <c r="H4" s="326"/>
      <c r="I4" s="326"/>
      <c r="J4" s="327"/>
      <c r="K4" s="322"/>
      <c r="L4" s="322"/>
      <c r="M4" s="155"/>
      <c r="N4" s="156"/>
      <c r="O4" s="156"/>
    </row>
    <row r="5" spans="1:81" s="166" customFormat="1" ht="75" customHeight="1">
      <c r="A5" s="374"/>
      <c r="B5" s="372"/>
      <c r="C5" s="372"/>
      <c r="D5" s="370"/>
      <c r="E5" s="328" t="s">
        <v>805</v>
      </c>
      <c r="F5" s="368"/>
      <c r="G5" s="329"/>
      <c r="H5" s="329"/>
      <c r="I5" s="329"/>
      <c r="J5" s="330"/>
      <c r="K5" s="322"/>
      <c r="L5" s="322"/>
      <c r="M5" s="161"/>
      <c r="N5" s="162"/>
      <c r="O5" s="162"/>
      <c r="P5" s="163"/>
      <c r="Q5" s="163"/>
      <c r="R5" s="163"/>
      <c r="S5" s="163"/>
      <c r="T5" s="164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</row>
    <row r="6" spans="1:81" s="167" customFormat="1" ht="32.25" customHeight="1">
      <c r="A6" s="331"/>
      <c r="B6" s="358"/>
      <c r="C6" s="358"/>
      <c r="D6" s="358"/>
      <c r="E6" s="342"/>
      <c r="F6" s="343"/>
      <c r="G6" s="317"/>
      <c r="H6" s="317"/>
      <c r="I6" s="317"/>
      <c r="J6" s="320">
        <f>'[1]ОТ (2)'!$F$7</f>
        <v>25549656.800000001</v>
      </c>
      <c r="K6"/>
      <c r="L6"/>
      <c r="M6"/>
      <c r="N6"/>
      <c r="O6"/>
      <c r="P6"/>
      <c r="Q6"/>
      <c r="R6" s="169"/>
      <c r="S6" s="169"/>
      <c r="T6" s="170"/>
      <c r="U6" s="170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</row>
    <row r="7" spans="1:81" s="167" customFormat="1" ht="32.25" customHeight="1">
      <c r="A7" s="344">
        <v>1</v>
      </c>
      <c r="B7" s="350" t="s">
        <v>811</v>
      </c>
      <c r="C7" s="345" t="s">
        <v>45</v>
      </c>
      <c r="D7" s="357">
        <v>2500</v>
      </c>
      <c r="E7" s="345">
        <v>155</v>
      </c>
      <c r="F7" s="345">
        <f>D7*E7</f>
        <v>387500</v>
      </c>
      <c r="G7" s="341"/>
      <c r="H7" s="317"/>
      <c r="I7" s="317"/>
      <c r="J7" s="320"/>
      <c r="K7"/>
      <c r="L7"/>
      <c r="M7"/>
      <c r="N7"/>
      <c r="O7"/>
      <c r="P7"/>
      <c r="Q7"/>
      <c r="R7" s="169"/>
      <c r="S7" s="169"/>
      <c r="T7" s="170"/>
      <c r="U7" s="170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</row>
    <row r="8" spans="1:81" s="167" customFormat="1" ht="38">
      <c r="A8" s="346">
        <v>2</v>
      </c>
      <c r="B8" s="351" t="s">
        <v>807</v>
      </c>
      <c r="C8" s="355" t="s">
        <v>45</v>
      </c>
      <c r="D8" s="345">
        <v>2500</v>
      </c>
      <c r="E8" s="356">
        <v>25</v>
      </c>
      <c r="F8" s="345">
        <f>D8*E8</f>
        <v>62500</v>
      </c>
      <c r="G8" s="341"/>
      <c r="H8" s="319"/>
      <c r="I8" s="317"/>
      <c r="J8" s="318"/>
      <c r="K8"/>
      <c r="L8"/>
      <c r="M8"/>
      <c r="N8"/>
      <c r="O8"/>
      <c r="P8"/>
      <c r="Q8"/>
      <c r="R8" s="169"/>
      <c r="S8" s="169"/>
      <c r="T8" s="170"/>
      <c r="U8" s="170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</row>
    <row r="9" spans="1:81" s="167" customFormat="1" ht="41.5" customHeight="1" outlineLevel="1">
      <c r="A9" s="348"/>
      <c r="B9" s="349"/>
      <c r="C9" s="347" t="s">
        <v>803</v>
      </c>
      <c r="D9" s="352"/>
      <c r="E9" s="353"/>
      <c r="F9" s="354">
        <f>SUM(F7+F8)</f>
        <v>450000</v>
      </c>
      <c r="G9" s="317"/>
      <c r="H9" s="317"/>
      <c r="I9" s="317"/>
      <c r="J9" s="318"/>
      <c r="K9"/>
      <c r="L9"/>
      <c r="M9"/>
      <c r="N9"/>
      <c r="O9"/>
      <c r="P9"/>
      <c r="Q9"/>
      <c r="R9" s="169"/>
      <c r="S9" s="169"/>
      <c r="T9" s="170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</row>
    <row r="10" spans="1:81" s="177" customFormat="1" ht="30" customHeight="1" outlineLevel="1">
      <c r="A10" s="362"/>
      <c r="B10" s="363"/>
      <c r="C10" s="363"/>
      <c r="D10" s="363"/>
      <c r="E10" s="363"/>
      <c r="F10" s="363"/>
      <c r="G10" s="363"/>
      <c r="H10" s="363"/>
      <c r="I10" s="363"/>
      <c r="J10" s="363"/>
      <c r="K10" s="168"/>
      <c r="L10" s="168"/>
      <c r="M10" s="178"/>
      <c r="N10" s="178"/>
      <c r="O10" s="178"/>
      <c r="P10" s="178"/>
      <c r="Q10" s="178"/>
      <c r="R10" s="178"/>
      <c r="S10" s="178"/>
      <c r="T10" s="179"/>
      <c r="U10" s="179"/>
    </row>
    <row r="11" spans="1:81" s="177" customFormat="1" ht="30" customHeight="1" outlineLevel="1">
      <c r="A11" s="332"/>
      <c r="B11" s="333"/>
      <c r="C11" s="323"/>
      <c r="D11" s="334"/>
      <c r="E11" s="335"/>
      <c r="F11" s="337"/>
      <c r="G11" s="167"/>
      <c r="H11" s="167"/>
      <c r="I11" s="167"/>
      <c r="J11" s="172"/>
      <c r="K11" s="168"/>
      <c r="L11" s="168"/>
      <c r="M11" s="178"/>
      <c r="N11" s="178"/>
      <c r="O11" s="178"/>
      <c r="P11" s="178"/>
      <c r="Q11" s="178"/>
      <c r="R11" s="178"/>
      <c r="S11" s="178"/>
      <c r="T11" s="179"/>
      <c r="U11" s="179"/>
    </row>
    <row r="12" spans="1:81" s="177" customFormat="1" ht="30" customHeight="1" outlineLevel="1">
      <c r="A12" s="332"/>
      <c r="B12" s="361" t="s">
        <v>806</v>
      </c>
      <c r="C12" s="361"/>
      <c r="D12" s="361"/>
      <c r="E12" s="335"/>
      <c r="F12" s="337"/>
      <c r="G12" s="167"/>
      <c r="H12" s="167"/>
      <c r="I12" s="167"/>
      <c r="J12" s="172"/>
      <c r="K12" s="168"/>
      <c r="L12" s="168"/>
      <c r="M12" s="178"/>
      <c r="N12" s="178"/>
      <c r="O12" s="178"/>
      <c r="P12" s="178"/>
      <c r="Q12" s="178"/>
      <c r="R12" s="178"/>
      <c r="S12" s="178"/>
      <c r="T12" s="179"/>
      <c r="U12" s="179"/>
    </row>
    <row r="13" spans="1:81" s="177" customFormat="1" ht="30" customHeight="1" outlineLevel="1">
      <c r="A13" s="332"/>
      <c r="B13" s="361" t="s">
        <v>808</v>
      </c>
      <c r="C13" s="361"/>
      <c r="D13" s="334"/>
      <c r="E13" s="335"/>
      <c r="F13" s="337"/>
      <c r="G13" s="167"/>
      <c r="H13" s="167"/>
      <c r="I13" s="167"/>
      <c r="J13" s="172"/>
      <c r="K13" s="168"/>
      <c r="L13" s="168"/>
      <c r="M13" s="178"/>
      <c r="N13" s="178"/>
      <c r="O13" s="178"/>
      <c r="P13" s="178"/>
      <c r="Q13" s="178"/>
      <c r="R13" s="178"/>
      <c r="S13" s="178"/>
      <c r="T13" s="179"/>
      <c r="U13" s="179"/>
    </row>
    <row r="14" spans="1:81" s="177" customFormat="1" ht="30" customHeight="1" outlineLevel="1">
      <c r="A14" s="332"/>
      <c r="B14" s="359"/>
      <c r="C14" s="359"/>
      <c r="D14" s="339"/>
      <c r="E14" s="339"/>
      <c r="F14" s="337"/>
      <c r="G14" s="167"/>
      <c r="H14" s="167"/>
      <c r="I14" s="167"/>
      <c r="J14" s="172"/>
      <c r="K14" s="168"/>
      <c r="L14" s="168"/>
      <c r="M14" s="178"/>
      <c r="N14" s="178"/>
      <c r="O14" s="178"/>
      <c r="P14" s="178"/>
      <c r="Q14" s="178"/>
      <c r="R14" s="178"/>
      <c r="S14" s="178"/>
      <c r="T14" s="179"/>
      <c r="U14" s="179"/>
    </row>
    <row r="15" spans="1:81" s="177" customFormat="1" ht="30" customHeight="1" outlineLevel="1">
      <c r="A15" s="332"/>
      <c r="B15" s="338"/>
      <c r="C15" s="338"/>
      <c r="D15" s="360"/>
      <c r="E15" s="360"/>
      <c r="F15" s="336"/>
      <c r="G15" s="167"/>
      <c r="H15" s="167"/>
      <c r="I15" s="167"/>
      <c r="J15" s="172"/>
      <c r="K15" s="168"/>
      <c r="L15" s="168"/>
      <c r="M15" s="178"/>
      <c r="N15" s="178"/>
      <c r="O15" s="178"/>
      <c r="P15" s="178"/>
      <c r="Q15" s="178"/>
      <c r="R15" s="178"/>
      <c r="S15" s="178"/>
      <c r="T15" s="179"/>
      <c r="U15" s="179"/>
    </row>
    <row r="16" spans="1:81" s="177" customFormat="1" ht="30" customHeight="1" outlineLevel="1">
      <c r="A16" s="332"/>
      <c r="B16" s="333"/>
      <c r="C16" s="323"/>
      <c r="D16" s="334"/>
      <c r="E16" s="335"/>
      <c r="F16" s="336"/>
      <c r="G16" s="167"/>
      <c r="H16" s="167"/>
      <c r="I16" s="167"/>
      <c r="J16" s="172"/>
      <c r="K16" s="168"/>
      <c r="L16" s="168"/>
      <c r="M16" s="178"/>
      <c r="N16" s="178"/>
      <c r="O16" s="178"/>
      <c r="P16" s="178"/>
      <c r="Q16" s="178"/>
      <c r="R16" s="178"/>
      <c r="S16" s="178"/>
      <c r="T16" s="179"/>
      <c r="U16" s="179"/>
    </row>
    <row r="17" spans="2:15">
      <c r="B17" s="333"/>
      <c r="K17" s="168"/>
      <c r="L17" s="168"/>
      <c r="M17" s="180"/>
      <c r="N17" s="181"/>
      <c r="O17" s="181"/>
    </row>
    <row r="18" spans="2:15">
      <c r="K18" s="182"/>
      <c r="L18" s="182"/>
      <c r="M18" s="180"/>
      <c r="N18" s="181"/>
      <c r="O18" s="180"/>
    </row>
    <row r="19" spans="2:15" ht="20.25" customHeight="1">
      <c r="K19" s="168"/>
      <c r="L19" s="168"/>
      <c r="M19" s="180"/>
      <c r="N19" s="181"/>
      <c r="O19" s="181"/>
    </row>
    <row r="20" spans="2:15" ht="20.25" customHeight="1">
      <c r="K20" s="168"/>
      <c r="L20" s="168"/>
      <c r="M20" s="180"/>
      <c r="N20" s="181"/>
      <c r="O20" s="181"/>
    </row>
    <row r="21" spans="2:15" ht="20.25" customHeight="1">
      <c r="K21" s="168"/>
      <c r="L21" s="168"/>
      <c r="M21" s="180"/>
      <c r="N21" s="181"/>
      <c r="O21" s="181"/>
    </row>
    <row r="22" spans="2:15" ht="20.25" customHeight="1">
      <c r="K22" s="168"/>
      <c r="L22" s="168"/>
      <c r="M22" s="180"/>
      <c r="N22" s="181"/>
      <c r="O22" s="181"/>
    </row>
    <row r="23" spans="2:15" ht="20.25" customHeight="1">
      <c r="K23" s="168"/>
      <c r="L23" s="168"/>
      <c r="M23" s="180"/>
      <c r="N23" s="181"/>
      <c r="O23" s="181"/>
    </row>
    <row r="24" spans="2:15" ht="20.25" customHeight="1">
      <c r="K24" s="168"/>
      <c r="L24" s="168"/>
      <c r="M24" s="180"/>
      <c r="N24" s="181"/>
      <c r="O24" s="181"/>
    </row>
    <row r="25" spans="2:15">
      <c r="K25" s="168"/>
      <c r="L25" s="168"/>
      <c r="M25" s="180"/>
      <c r="N25" s="181"/>
      <c r="O25" s="181"/>
    </row>
    <row r="26" spans="2:15">
      <c r="K26" s="168"/>
      <c r="L26" s="168"/>
      <c r="M26" s="180"/>
      <c r="N26" s="181"/>
      <c r="O26" s="180"/>
    </row>
    <row r="27" spans="2:15">
      <c r="K27" s="182"/>
      <c r="L27" s="182"/>
      <c r="M27" s="180"/>
      <c r="N27" s="181"/>
      <c r="O27" s="181"/>
    </row>
    <row r="28" spans="2:15" ht="22.5" customHeight="1">
      <c r="K28" s="168"/>
      <c r="L28" s="168"/>
      <c r="M28" s="180"/>
      <c r="N28" s="181"/>
      <c r="O28" s="181"/>
    </row>
    <row r="29" spans="2:15" ht="22.5" customHeight="1">
      <c r="K29" s="168"/>
      <c r="L29" s="168"/>
      <c r="M29" s="180"/>
      <c r="N29" s="181"/>
      <c r="O29" s="181"/>
    </row>
    <row r="30" spans="2:15" ht="22.5" customHeight="1">
      <c r="K30" s="168"/>
      <c r="L30" s="168"/>
      <c r="M30" s="180"/>
      <c r="N30" s="181"/>
      <c r="O30" s="181"/>
    </row>
    <row r="31" spans="2:15" ht="22.5" customHeight="1">
      <c r="K31" s="168"/>
      <c r="L31" s="168"/>
      <c r="M31" s="180"/>
      <c r="N31" s="181"/>
      <c r="O31" s="181"/>
    </row>
    <row r="32" spans="2:15" ht="22.5" customHeight="1">
      <c r="K32" s="168"/>
      <c r="L32" s="168"/>
      <c r="M32" s="180"/>
      <c r="N32" s="181"/>
      <c r="O32" s="181"/>
    </row>
    <row r="33" spans="11:15" ht="22.5" customHeight="1">
      <c r="K33" s="168"/>
      <c r="L33" s="168"/>
      <c r="M33" s="180"/>
      <c r="N33" s="181"/>
      <c r="O33" s="181"/>
    </row>
    <row r="34" spans="11:15">
      <c r="K34" s="182"/>
      <c r="L34" s="182"/>
      <c r="M34" s="180"/>
      <c r="N34" s="181"/>
      <c r="O34" s="181"/>
    </row>
    <row r="35" spans="11:15" ht="21" customHeight="1">
      <c r="K35" s="181"/>
      <c r="L35" s="181"/>
      <c r="M35" s="180"/>
      <c r="N35" s="181"/>
      <c r="O35" s="181"/>
    </row>
    <row r="36" spans="11:15" ht="21" customHeight="1">
      <c r="K36" s="168"/>
      <c r="L36" s="168"/>
      <c r="M36" s="181"/>
      <c r="N36" s="181"/>
      <c r="O36" s="181"/>
    </row>
    <row r="37" spans="11:15" ht="21" customHeight="1">
      <c r="K37" s="168"/>
      <c r="L37" s="168"/>
      <c r="M37" s="181"/>
      <c r="N37" s="181"/>
      <c r="O37" s="181"/>
    </row>
    <row r="38" spans="11:15" ht="21" customHeight="1">
      <c r="K38" s="168"/>
      <c r="L38" s="168"/>
      <c r="M38" s="181"/>
      <c r="N38" s="181"/>
      <c r="O38" s="181"/>
    </row>
    <row r="39" spans="11:15" ht="21" customHeight="1">
      <c r="K39" s="168"/>
      <c r="L39" s="168"/>
      <c r="M39" s="181"/>
      <c r="N39" s="181"/>
      <c r="O39" s="181"/>
    </row>
    <row r="40" spans="11:15" ht="21" customHeight="1">
      <c r="K40" s="181"/>
      <c r="L40" s="181"/>
      <c r="M40" s="180"/>
      <c r="N40" s="181"/>
      <c r="O40" s="181"/>
    </row>
    <row r="41" spans="11:15" ht="21" customHeight="1">
      <c r="K41" s="168"/>
      <c r="L41" s="168"/>
      <c r="M41" s="181"/>
      <c r="N41" s="181"/>
      <c r="O41" s="181"/>
    </row>
    <row r="42" spans="11:15" ht="21" customHeight="1">
      <c r="K42" s="168"/>
      <c r="L42" s="168"/>
      <c r="M42" s="181"/>
      <c r="N42" s="181"/>
      <c r="O42" s="181"/>
    </row>
    <row r="43" spans="11:15" ht="21" customHeight="1">
      <c r="K43" s="168"/>
      <c r="L43" s="168"/>
      <c r="M43" s="181"/>
      <c r="N43" s="181"/>
      <c r="O43" s="181"/>
    </row>
    <row r="44" spans="11:15" ht="21" customHeight="1">
      <c r="K44" s="168"/>
      <c r="L44" s="168"/>
      <c r="M44" s="181"/>
      <c r="N44" s="181"/>
      <c r="O44" s="181"/>
    </row>
    <row r="45" spans="11:15" ht="21" customHeight="1">
      <c r="K45" s="181"/>
      <c r="L45" s="181"/>
      <c r="M45" s="180"/>
      <c r="N45" s="181"/>
      <c r="O45" s="181"/>
    </row>
    <row r="46" spans="11:15" ht="22.5" customHeight="1">
      <c r="K46" s="168"/>
      <c r="L46" s="168"/>
      <c r="M46" s="181"/>
      <c r="N46" s="181"/>
      <c r="O46" s="181"/>
    </row>
    <row r="47" spans="11:15" ht="22.5" customHeight="1">
      <c r="K47" s="168"/>
      <c r="L47" s="168"/>
      <c r="M47" s="181"/>
      <c r="N47" s="181"/>
      <c r="O47" s="181"/>
    </row>
    <row r="48" spans="11:15" ht="22.5" customHeight="1">
      <c r="K48" s="168"/>
      <c r="L48" s="168"/>
      <c r="M48" s="181"/>
      <c r="N48" s="181"/>
      <c r="O48" s="181"/>
    </row>
    <row r="49" spans="11:15" ht="22.5" customHeight="1">
      <c r="K49" s="168"/>
      <c r="L49" s="168"/>
      <c r="M49" s="181"/>
      <c r="N49" s="181"/>
      <c r="O49" s="181"/>
    </row>
    <row r="50" spans="11:15">
      <c r="K50" s="182"/>
      <c r="L50" s="182"/>
      <c r="M50" s="180"/>
      <c r="N50" s="181"/>
      <c r="O50" s="181"/>
    </row>
  </sheetData>
  <mergeCells count="14">
    <mergeCell ref="A1:F1"/>
    <mergeCell ref="A2:F2"/>
    <mergeCell ref="A3:F3"/>
    <mergeCell ref="F4:F5"/>
    <mergeCell ref="D4:D5"/>
    <mergeCell ref="C4:C5"/>
    <mergeCell ref="B4:B5"/>
    <mergeCell ref="A4:A5"/>
    <mergeCell ref="B6:D6"/>
    <mergeCell ref="B14:C14"/>
    <mergeCell ref="D15:E15"/>
    <mergeCell ref="B13:C13"/>
    <mergeCell ref="B12:D12"/>
    <mergeCell ref="A10:J1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colBreaks count="1" manualBreakCount="1">
    <brk id="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L651"/>
  <sheetViews>
    <sheetView view="pageBreakPreview" zoomScale="60" zoomScaleNormal="85" workbookViewId="0">
      <pane xSplit="5" ySplit="8" topLeftCell="F9" activePane="bottomRight" state="frozen"/>
      <selection pane="topRight" activeCell="E1" sqref="E1"/>
      <selection pane="bottomLeft" activeCell="A11" sqref="A11"/>
      <selection pane="bottomRight" activeCell="K630" sqref="K630"/>
    </sheetView>
  </sheetViews>
  <sheetFormatPr baseColWidth="10" defaultColWidth="9.1640625" defaultRowHeight="16" outlineLevelRow="4"/>
  <cols>
    <col min="1" max="1" width="11.33203125" style="1" bestFit="1" customWidth="1"/>
    <col min="2" max="2" width="56.5" style="1" customWidth="1"/>
    <col min="3" max="3" width="40.6640625" style="3" customWidth="1"/>
    <col min="4" max="4" width="17.33203125" style="1" customWidth="1"/>
    <col min="5" max="5" width="13.5" style="1" customWidth="1"/>
    <col min="6" max="6" width="16.83203125" style="3" customWidth="1"/>
    <col min="7" max="7" width="18" style="3" customWidth="1"/>
    <col min="8" max="8" width="18.5" style="3" customWidth="1"/>
    <col min="9" max="9" width="18.83203125" style="3" customWidth="1"/>
    <col min="10" max="10" width="19.6640625" style="3" customWidth="1"/>
    <col min="11" max="11" width="24.5" style="12" customWidth="1"/>
    <col min="12" max="12" width="53" style="1" customWidth="1"/>
    <col min="13" max="16384" width="9.1640625" style="1"/>
  </cols>
  <sheetData>
    <row r="1" spans="1:11">
      <c r="A1" s="20" t="s">
        <v>1</v>
      </c>
      <c r="B1" s="20"/>
      <c r="C1" s="24"/>
      <c r="D1" s="21"/>
      <c r="E1" s="21"/>
      <c r="F1" s="22"/>
      <c r="G1" s="22"/>
      <c r="H1" s="22"/>
      <c r="I1" s="22"/>
      <c r="J1" s="22"/>
      <c r="K1" s="23"/>
    </row>
    <row r="2" spans="1:11" ht="20">
      <c r="A2" s="388" t="s">
        <v>21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0">
      <c r="A3" s="389" t="s">
        <v>22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>
      <c r="A4" s="390" t="s">
        <v>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20.25" customHeight="1">
      <c r="A5" s="391" t="s">
        <v>15</v>
      </c>
      <c r="B5" s="392" t="s">
        <v>0</v>
      </c>
      <c r="C5" s="393" t="s">
        <v>20</v>
      </c>
      <c r="D5" s="392" t="s">
        <v>3</v>
      </c>
      <c r="E5" s="396" t="s">
        <v>4</v>
      </c>
      <c r="F5" s="397" t="s">
        <v>14</v>
      </c>
      <c r="G5" s="397"/>
      <c r="H5" s="397"/>
      <c r="I5" s="397"/>
      <c r="J5" s="397"/>
      <c r="K5" s="397"/>
    </row>
    <row r="6" spans="1:11" ht="15.75" customHeight="1">
      <c r="A6" s="392"/>
      <c r="B6" s="392"/>
      <c r="C6" s="394"/>
      <c r="D6" s="392"/>
      <c r="E6" s="396"/>
      <c r="F6" s="377" t="s">
        <v>19</v>
      </c>
      <c r="G6" s="398"/>
      <c r="H6" s="377" t="s">
        <v>17</v>
      </c>
      <c r="I6" s="377" t="s">
        <v>16</v>
      </c>
      <c r="J6" s="377"/>
      <c r="K6" s="377" t="s">
        <v>18</v>
      </c>
    </row>
    <row r="7" spans="1:11" ht="34">
      <c r="A7" s="392"/>
      <c r="B7" s="392"/>
      <c r="C7" s="395"/>
      <c r="D7" s="392"/>
      <c r="E7" s="396"/>
      <c r="F7" s="148" t="s">
        <v>48</v>
      </c>
      <c r="G7" s="148" t="s">
        <v>667</v>
      </c>
      <c r="H7" s="377"/>
      <c r="I7" s="148" t="s">
        <v>48</v>
      </c>
      <c r="J7" s="148" t="s">
        <v>5</v>
      </c>
      <c r="K7" s="377"/>
    </row>
    <row r="8" spans="1:11" ht="25.5" hidden="1" customHeight="1">
      <c r="A8" s="378" t="s">
        <v>168</v>
      </c>
      <c r="B8" s="379"/>
      <c r="C8" s="379"/>
      <c r="D8" s="379"/>
      <c r="E8" s="57"/>
      <c r="F8" s="86"/>
      <c r="G8" s="86"/>
      <c r="H8" s="86"/>
      <c r="I8" s="86"/>
      <c r="J8" s="86"/>
      <c r="K8" s="87" t="e">
        <f>K546+K629</f>
        <v>#REF!</v>
      </c>
    </row>
    <row r="9" spans="1:11" ht="15.75" hidden="1" customHeight="1">
      <c r="A9" s="380" t="s">
        <v>168</v>
      </c>
      <c r="B9" s="381"/>
      <c r="C9" s="381"/>
      <c r="D9" s="382"/>
      <c r="E9" s="56"/>
      <c r="F9" s="88"/>
      <c r="G9" s="88"/>
      <c r="H9" s="88"/>
      <c r="I9" s="88"/>
      <c r="J9" s="88"/>
      <c r="K9" s="89">
        <f>K10+K39+K301+K323+K376</f>
        <v>0</v>
      </c>
    </row>
    <row r="10" spans="1:11" s="14" customFormat="1" ht="17" hidden="1" outlineLevel="1">
      <c r="A10" s="13" t="s">
        <v>10</v>
      </c>
      <c r="B10" s="30" t="s">
        <v>59</v>
      </c>
      <c r="C10" s="67"/>
      <c r="D10" s="59" t="s">
        <v>11</v>
      </c>
      <c r="E10" s="44">
        <f>IF((E11+E13+E14+E15+E16+E17+E19+E20+E22+E23+E24+E25+E27+E28+E29+E30)&gt;0,1,0)</f>
        <v>0</v>
      </c>
      <c r="F10" s="90">
        <f>IF(E10&gt;0,I10/E10,0)</f>
        <v>0</v>
      </c>
      <c r="G10" s="90">
        <f>IF(E10&gt;0,J10/E10,0)</f>
        <v>0</v>
      </c>
      <c r="H10" s="90">
        <f>F10+G10</f>
        <v>0</v>
      </c>
      <c r="I10" s="90">
        <f>SUM(I11:I39)-I39</f>
        <v>0</v>
      </c>
      <c r="J10" s="90">
        <f>SUM(J11:J39)-J39</f>
        <v>0</v>
      </c>
      <c r="K10" s="91">
        <f>I10+J10</f>
        <v>0</v>
      </c>
    </row>
    <row r="11" spans="1:11" ht="68" hidden="1" outlineLevel="2">
      <c r="A11" s="39" t="s">
        <v>49</v>
      </c>
      <c r="B11" s="31" t="s">
        <v>585</v>
      </c>
      <c r="C11" s="68"/>
      <c r="D11" s="60" t="s">
        <v>25</v>
      </c>
      <c r="E11" s="8"/>
      <c r="F11" s="92"/>
      <c r="G11" s="92"/>
      <c r="H11" s="93">
        <f>F11+G11</f>
        <v>0</v>
      </c>
      <c r="I11" s="93">
        <f t="shared" ref="I11:J11" si="0">$E11*F11</f>
        <v>0</v>
      </c>
      <c r="J11" s="93">
        <f t="shared" si="0"/>
        <v>0</v>
      </c>
      <c r="K11" s="94">
        <f>I11+J11</f>
        <v>0</v>
      </c>
    </row>
    <row r="12" spans="1:11" ht="17" hidden="1" outlineLevel="2">
      <c r="A12" s="39" t="s">
        <v>50</v>
      </c>
      <c r="B12" s="31" t="s">
        <v>53</v>
      </c>
      <c r="C12" s="68"/>
      <c r="D12" s="60" t="s">
        <v>25</v>
      </c>
      <c r="E12" s="15"/>
      <c r="F12" s="95"/>
      <c r="G12" s="95"/>
      <c r="H12" s="93"/>
      <c r="I12" s="93"/>
      <c r="J12" s="93"/>
      <c r="K12" s="94">
        <f>SUM(K13:K17)</f>
        <v>0</v>
      </c>
    </row>
    <row r="13" spans="1:11" s="5" customFormat="1" ht="17" hidden="1" outlineLevel="3">
      <c r="A13" s="41" t="s">
        <v>122</v>
      </c>
      <c r="B13" s="32" t="s">
        <v>27</v>
      </c>
      <c r="C13" s="68"/>
      <c r="D13" s="61" t="s">
        <v>25</v>
      </c>
      <c r="E13" s="8"/>
      <c r="F13" s="95"/>
      <c r="G13" s="92"/>
      <c r="H13" s="96">
        <f t="shared" ref="H13:H17" si="1">F13+G13</f>
        <v>0</v>
      </c>
      <c r="I13" s="96">
        <f t="shared" ref="I13:J17" si="2">$E13*F13</f>
        <v>0</v>
      </c>
      <c r="J13" s="96">
        <f t="shared" si="2"/>
        <v>0</v>
      </c>
      <c r="K13" s="94">
        <f t="shared" ref="K13:K17" si="3">I13+J13</f>
        <v>0</v>
      </c>
    </row>
    <row r="14" spans="1:11" s="5" customFormat="1" ht="17" hidden="1" outlineLevel="3">
      <c r="A14" s="41" t="s">
        <v>123</v>
      </c>
      <c r="B14" s="32" t="s">
        <v>28</v>
      </c>
      <c r="C14" s="68"/>
      <c r="D14" s="61" t="s">
        <v>25</v>
      </c>
      <c r="E14" s="8"/>
      <c r="F14" s="95"/>
      <c r="G14" s="92"/>
      <c r="H14" s="96">
        <f t="shared" si="1"/>
        <v>0</v>
      </c>
      <c r="I14" s="96">
        <f t="shared" si="2"/>
        <v>0</v>
      </c>
      <c r="J14" s="96">
        <f t="shared" si="2"/>
        <v>0</v>
      </c>
      <c r="K14" s="94">
        <f t="shared" si="3"/>
        <v>0</v>
      </c>
    </row>
    <row r="15" spans="1:11" s="5" customFormat="1" ht="17" hidden="1" outlineLevel="3">
      <c r="A15" s="41" t="s">
        <v>124</v>
      </c>
      <c r="B15" s="32" t="s">
        <v>29</v>
      </c>
      <c r="C15" s="68"/>
      <c r="D15" s="61" t="s">
        <v>25</v>
      </c>
      <c r="E15" s="8"/>
      <c r="F15" s="95"/>
      <c r="G15" s="92"/>
      <c r="H15" s="96">
        <f t="shared" si="1"/>
        <v>0</v>
      </c>
      <c r="I15" s="96">
        <f t="shared" si="2"/>
        <v>0</v>
      </c>
      <c r="J15" s="96">
        <f t="shared" si="2"/>
        <v>0</v>
      </c>
      <c r="K15" s="94">
        <f t="shared" si="3"/>
        <v>0</v>
      </c>
    </row>
    <row r="16" spans="1:11" s="5" customFormat="1" ht="17" hidden="1" outlineLevel="3">
      <c r="A16" s="41" t="s">
        <v>125</v>
      </c>
      <c r="B16" s="32" t="s">
        <v>43</v>
      </c>
      <c r="C16" s="68"/>
      <c r="D16" s="61" t="s">
        <v>25</v>
      </c>
      <c r="E16" s="8"/>
      <c r="F16" s="95"/>
      <c r="G16" s="92"/>
      <c r="H16" s="96">
        <f t="shared" si="1"/>
        <v>0</v>
      </c>
      <c r="I16" s="96">
        <f t="shared" si="2"/>
        <v>0</v>
      </c>
      <c r="J16" s="96">
        <f t="shared" si="2"/>
        <v>0</v>
      </c>
      <c r="K16" s="94">
        <f t="shared" si="3"/>
        <v>0</v>
      </c>
    </row>
    <row r="17" spans="1:11" s="5" customFormat="1" ht="17" hidden="1" outlineLevel="3">
      <c r="A17" s="41" t="s">
        <v>126</v>
      </c>
      <c r="B17" s="32" t="s">
        <v>44</v>
      </c>
      <c r="C17" s="68"/>
      <c r="D17" s="61" t="s">
        <v>25</v>
      </c>
      <c r="E17" s="8"/>
      <c r="F17" s="95"/>
      <c r="G17" s="92"/>
      <c r="H17" s="96">
        <f t="shared" si="1"/>
        <v>0</v>
      </c>
      <c r="I17" s="96">
        <f t="shared" si="2"/>
        <v>0</v>
      </c>
      <c r="J17" s="96">
        <f t="shared" si="2"/>
        <v>0</v>
      </c>
      <c r="K17" s="94">
        <f t="shared" si="3"/>
        <v>0</v>
      </c>
    </row>
    <row r="18" spans="1:11" s="5" customFormat="1" ht="17" hidden="1" outlineLevel="2">
      <c r="A18" s="39" t="s">
        <v>60</v>
      </c>
      <c r="B18" s="31" t="s">
        <v>38</v>
      </c>
      <c r="C18" s="68"/>
      <c r="D18" s="60" t="s">
        <v>25</v>
      </c>
      <c r="E18" s="15"/>
      <c r="F18" s="95"/>
      <c r="G18" s="95"/>
      <c r="H18" s="96"/>
      <c r="I18" s="96"/>
      <c r="J18" s="96"/>
      <c r="K18" s="94">
        <f>SUM(K19:K20)</f>
        <v>0</v>
      </c>
    </row>
    <row r="19" spans="1:11" s="5" customFormat="1" ht="17" hidden="1" outlineLevel="3">
      <c r="A19" s="41" t="s">
        <v>127</v>
      </c>
      <c r="B19" s="32" t="s">
        <v>54</v>
      </c>
      <c r="C19" s="68"/>
      <c r="D19" s="62" t="s">
        <v>25</v>
      </c>
      <c r="E19" s="8"/>
      <c r="F19" s="95"/>
      <c r="G19" s="92"/>
      <c r="H19" s="96">
        <f t="shared" ref="H19:H20" si="4">F19+G19</f>
        <v>0</v>
      </c>
      <c r="I19" s="96">
        <f>$E19*F19</f>
        <v>0</v>
      </c>
      <c r="J19" s="96">
        <f>$E19*G19</f>
        <v>0</v>
      </c>
      <c r="K19" s="94">
        <f t="shared" ref="K19:K20" si="5">I19+J19</f>
        <v>0</v>
      </c>
    </row>
    <row r="20" spans="1:11" s="5" customFormat="1" ht="17" hidden="1" outlineLevel="3">
      <c r="A20" s="41" t="s">
        <v>128</v>
      </c>
      <c r="B20" s="32" t="s">
        <v>55</v>
      </c>
      <c r="C20" s="68"/>
      <c r="D20" s="62" t="s">
        <v>25</v>
      </c>
      <c r="E20" s="8"/>
      <c r="F20" s="95"/>
      <c r="G20" s="92"/>
      <c r="H20" s="96">
        <f t="shared" si="4"/>
        <v>0</v>
      </c>
      <c r="I20" s="96">
        <f>$E20*F20</f>
        <v>0</v>
      </c>
      <c r="J20" s="96">
        <f>$E20*G20</f>
        <v>0</v>
      </c>
      <c r="K20" s="94">
        <f t="shared" si="5"/>
        <v>0</v>
      </c>
    </row>
    <row r="21" spans="1:11" s="16" customFormat="1" ht="17" hidden="1" outlineLevel="2">
      <c r="A21" s="39" t="s">
        <v>61</v>
      </c>
      <c r="B21" s="31" t="s">
        <v>67</v>
      </c>
      <c r="C21" s="68"/>
      <c r="D21" s="60" t="s">
        <v>25</v>
      </c>
      <c r="E21" s="15"/>
      <c r="F21" s="95"/>
      <c r="G21" s="95"/>
      <c r="H21" s="93"/>
      <c r="I21" s="93"/>
      <c r="J21" s="93"/>
      <c r="K21" s="94">
        <f>SUM(K22:K25)</f>
        <v>0</v>
      </c>
    </row>
    <row r="22" spans="1:11" s="2" customFormat="1" ht="34" hidden="1" outlineLevel="3">
      <c r="A22" s="41" t="s">
        <v>129</v>
      </c>
      <c r="B22" s="32" t="s">
        <v>36</v>
      </c>
      <c r="C22" s="68" t="s">
        <v>474</v>
      </c>
      <c r="D22" s="62" t="s">
        <v>25</v>
      </c>
      <c r="E22" s="8"/>
      <c r="F22" s="92"/>
      <c r="G22" s="92"/>
      <c r="H22" s="96">
        <f t="shared" ref="H22:H25" si="6">F22+G22</f>
        <v>0</v>
      </c>
      <c r="I22" s="96">
        <f t="shared" ref="I22:J25" si="7">$E22*F22</f>
        <v>0</v>
      </c>
      <c r="J22" s="96">
        <f t="shared" si="7"/>
        <v>0</v>
      </c>
      <c r="K22" s="94">
        <f t="shared" ref="K22:K25" si="8">I22+J22</f>
        <v>0</v>
      </c>
    </row>
    <row r="23" spans="1:11" s="2" customFormat="1" ht="17" hidden="1" outlineLevel="3">
      <c r="A23" s="41" t="s">
        <v>130</v>
      </c>
      <c r="B23" s="32" t="s">
        <v>37</v>
      </c>
      <c r="C23" s="68"/>
      <c r="D23" s="62" t="s">
        <v>25</v>
      </c>
      <c r="E23" s="8"/>
      <c r="F23" s="92"/>
      <c r="G23" s="92"/>
      <c r="H23" s="96">
        <f t="shared" si="6"/>
        <v>0</v>
      </c>
      <c r="I23" s="96">
        <f t="shared" si="7"/>
        <v>0</v>
      </c>
      <c r="J23" s="96">
        <f t="shared" si="7"/>
        <v>0</v>
      </c>
      <c r="K23" s="94">
        <f t="shared" si="8"/>
        <v>0</v>
      </c>
    </row>
    <row r="24" spans="1:11" s="2" customFormat="1" ht="17" hidden="1" outlineLevel="3">
      <c r="A24" s="41" t="s">
        <v>131</v>
      </c>
      <c r="B24" s="32" t="s">
        <v>47</v>
      </c>
      <c r="C24" s="68"/>
      <c r="D24" s="62" t="s">
        <v>25</v>
      </c>
      <c r="E24" s="8"/>
      <c r="F24" s="92"/>
      <c r="G24" s="92"/>
      <c r="H24" s="96">
        <f t="shared" si="6"/>
        <v>0</v>
      </c>
      <c r="I24" s="96">
        <f t="shared" si="7"/>
        <v>0</v>
      </c>
      <c r="J24" s="96">
        <f t="shared" si="7"/>
        <v>0</v>
      </c>
      <c r="K24" s="94">
        <f t="shared" si="8"/>
        <v>0</v>
      </c>
    </row>
    <row r="25" spans="1:11" s="2" customFormat="1" ht="17" hidden="1" outlineLevel="3">
      <c r="A25" s="41" t="s">
        <v>475</v>
      </c>
      <c r="B25" s="32" t="s">
        <v>477</v>
      </c>
      <c r="C25" s="68"/>
      <c r="D25" s="62" t="s">
        <v>25</v>
      </c>
      <c r="E25" s="8"/>
      <c r="F25" s="92"/>
      <c r="G25" s="92"/>
      <c r="H25" s="96">
        <f t="shared" si="6"/>
        <v>0</v>
      </c>
      <c r="I25" s="96">
        <f t="shared" si="7"/>
        <v>0</v>
      </c>
      <c r="J25" s="96">
        <f t="shared" si="7"/>
        <v>0</v>
      </c>
      <c r="K25" s="94">
        <f t="shared" si="8"/>
        <v>0</v>
      </c>
    </row>
    <row r="26" spans="1:11" s="16" customFormat="1" ht="17" hidden="1" outlineLevel="2">
      <c r="A26" s="39" t="s">
        <v>169</v>
      </c>
      <c r="B26" s="31" t="s">
        <v>170</v>
      </c>
      <c r="C26" s="68"/>
      <c r="D26" s="60" t="s">
        <v>25</v>
      </c>
      <c r="E26" s="15"/>
      <c r="F26" s="95"/>
      <c r="G26" s="95"/>
      <c r="H26" s="93"/>
      <c r="I26" s="93"/>
      <c r="J26" s="93"/>
      <c r="K26" s="94">
        <f>SUM(K27:K30)</f>
        <v>0</v>
      </c>
    </row>
    <row r="27" spans="1:11" s="2" customFormat="1" ht="34" hidden="1" outlineLevel="3">
      <c r="A27" s="41" t="s">
        <v>171</v>
      </c>
      <c r="B27" s="32" t="s">
        <v>36</v>
      </c>
      <c r="C27" s="68" t="s">
        <v>474</v>
      </c>
      <c r="D27" s="62" t="s">
        <v>25</v>
      </c>
      <c r="E27" s="8"/>
      <c r="F27" s="92"/>
      <c r="G27" s="92"/>
      <c r="H27" s="96">
        <f t="shared" ref="H27:H38" si="9">F27+G27</f>
        <v>0</v>
      </c>
      <c r="I27" s="96">
        <f t="shared" ref="I27:J38" si="10">$E27*F27</f>
        <v>0</v>
      </c>
      <c r="J27" s="96">
        <f t="shared" si="10"/>
        <v>0</v>
      </c>
      <c r="K27" s="94">
        <f t="shared" ref="K27:K38" si="11">I27+J27</f>
        <v>0</v>
      </c>
    </row>
    <row r="28" spans="1:11" s="2" customFormat="1" ht="17" hidden="1" outlineLevel="3">
      <c r="A28" s="41" t="s">
        <v>172</v>
      </c>
      <c r="B28" s="32" t="s">
        <v>37</v>
      </c>
      <c r="C28" s="68"/>
      <c r="D28" s="62" t="s">
        <v>25</v>
      </c>
      <c r="E28" s="8"/>
      <c r="F28" s="92"/>
      <c r="G28" s="92"/>
      <c r="H28" s="96">
        <f t="shared" si="9"/>
        <v>0</v>
      </c>
      <c r="I28" s="96">
        <f t="shared" si="10"/>
        <v>0</v>
      </c>
      <c r="J28" s="96">
        <f t="shared" si="10"/>
        <v>0</v>
      </c>
      <c r="K28" s="94">
        <f t="shared" si="11"/>
        <v>0</v>
      </c>
    </row>
    <row r="29" spans="1:11" s="2" customFormat="1" ht="17" hidden="1" outlineLevel="3">
      <c r="A29" s="41" t="s">
        <v>173</v>
      </c>
      <c r="B29" s="32" t="s">
        <v>47</v>
      </c>
      <c r="C29" s="68"/>
      <c r="D29" s="62" t="s">
        <v>25</v>
      </c>
      <c r="E29" s="8"/>
      <c r="F29" s="92"/>
      <c r="G29" s="92"/>
      <c r="H29" s="96">
        <f t="shared" si="9"/>
        <v>0</v>
      </c>
      <c r="I29" s="96">
        <f t="shared" si="10"/>
        <v>0</v>
      </c>
      <c r="J29" s="96">
        <f t="shared" si="10"/>
        <v>0</v>
      </c>
      <c r="K29" s="94">
        <f t="shared" si="11"/>
        <v>0</v>
      </c>
    </row>
    <row r="30" spans="1:11" s="2" customFormat="1" ht="17" hidden="1" outlineLevel="3">
      <c r="A30" s="41" t="s">
        <v>476</v>
      </c>
      <c r="B30" s="32" t="s">
        <v>477</v>
      </c>
      <c r="C30" s="68"/>
      <c r="D30" s="62" t="s">
        <v>25</v>
      </c>
      <c r="E30" s="8"/>
      <c r="F30" s="92"/>
      <c r="G30" s="92"/>
      <c r="H30" s="96">
        <f t="shared" si="9"/>
        <v>0</v>
      </c>
      <c r="I30" s="96">
        <f t="shared" si="10"/>
        <v>0</v>
      </c>
      <c r="J30" s="96">
        <f t="shared" si="10"/>
        <v>0</v>
      </c>
      <c r="K30" s="94">
        <f t="shared" si="11"/>
        <v>0</v>
      </c>
    </row>
    <row r="31" spans="1:11" s="5" customFormat="1" ht="51" hidden="1" outlineLevel="2">
      <c r="A31" s="29"/>
      <c r="B31" s="25" t="s">
        <v>167</v>
      </c>
      <c r="C31" s="27"/>
      <c r="D31" s="63"/>
      <c r="E31" s="26"/>
      <c r="F31" s="97"/>
      <c r="G31" s="97"/>
      <c r="H31" s="93">
        <f t="shared" si="9"/>
        <v>0</v>
      </c>
      <c r="I31" s="93">
        <f t="shared" si="10"/>
        <v>0</v>
      </c>
      <c r="J31" s="93">
        <f t="shared" si="10"/>
        <v>0</v>
      </c>
      <c r="K31" s="94">
        <f t="shared" si="11"/>
        <v>0</v>
      </c>
    </row>
    <row r="32" spans="1:11" s="2" customFormat="1" hidden="1" outlineLevel="2">
      <c r="A32" s="34"/>
      <c r="B32" s="37"/>
      <c r="C32" s="36"/>
      <c r="D32" s="64"/>
      <c r="E32" s="35"/>
      <c r="F32" s="95"/>
      <c r="G32" s="95"/>
      <c r="H32" s="93">
        <f t="shared" si="9"/>
        <v>0</v>
      </c>
      <c r="I32" s="93">
        <f t="shared" si="10"/>
        <v>0</v>
      </c>
      <c r="J32" s="93">
        <f t="shared" si="10"/>
        <v>0</v>
      </c>
      <c r="K32" s="94">
        <f t="shared" si="11"/>
        <v>0</v>
      </c>
    </row>
    <row r="33" spans="1:11" s="2" customFormat="1" hidden="1" outlineLevel="2">
      <c r="A33" s="34"/>
      <c r="B33" s="37"/>
      <c r="C33" s="36"/>
      <c r="D33" s="64"/>
      <c r="E33" s="35"/>
      <c r="F33" s="95"/>
      <c r="G33" s="95"/>
      <c r="H33" s="93">
        <f t="shared" si="9"/>
        <v>0</v>
      </c>
      <c r="I33" s="93">
        <f t="shared" si="10"/>
        <v>0</v>
      </c>
      <c r="J33" s="93">
        <f t="shared" si="10"/>
        <v>0</v>
      </c>
      <c r="K33" s="94">
        <f t="shared" si="11"/>
        <v>0</v>
      </c>
    </row>
    <row r="34" spans="1:11" s="2" customFormat="1" hidden="1" outlineLevel="2">
      <c r="A34" s="34"/>
      <c r="B34" s="37"/>
      <c r="C34" s="36"/>
      <c r="D34" s="64"/>
      <c r="E34" s="35"/>
      <c r="F34" s="95"/>
      <c r="G34" s="95"/>
      <c r="H34" s="93">
        <f t="shared" si="9"/>
        <v>0</v>
      </c>
      <c r="I34" s="93">
        <f t="shared" si="10"/>
        <v>0</v>
      </c>
      <c r="J34" s="93">
        <f t="shared" si="10"/>
        <v>0</v>
      </c>
      <c r="K34" s="94">
        <f t="shared" si="11"/>
        <v>0</v>
      </c>
    </row>
    <row r="35" spans="1:11" s="2" customFormat="1" hidden="1" outlineLevel="2">
      <c r="A35" s="34"/>
      <c r="B35" s="37"/>
      <c r="C35" s="36"/>
      <c r="D35" s="64"/>
      <c r="E35" s="35"/>
      <c r="F35" s="95"/>
      <c r="G35" s="95"/>
      <c r="H35" s="93">
        <f t="shared" si="9"/>
        <v>0</v>
      </c>
      <c r="I35" s="93">
        <f t="shared" si="10"/>
        <v>0</v>
      </c>
      <c r="J35" s="93">
        <f t="shared" si="10"/>
        <v>0</v>
      </c>
      <c r="K35" s="94">
        <f t="shared" si="11"/>
        <v>0</v>
      </c>
    </row>
    <row r="36" spans="1:11" s="2" customFormat="1" hidden="1" outlineLevel="2">
      <c r="A36" s="34"/>
      <c r="B36" s="37"/>
      <c r="C36" s="36"/>
      <c r="D36" s="64"/>
      <c r="E36" s="35"/>
      <c r="F36" s="95"/>
      <c r="G36" s="95"/>
      <c r="H36" s="93">
        <f t="shared" si="9"/>
        <v>0</v>
      </c>
      <c r="I36" s="93">
        <f t="shared" si="10"/>
        <v>0</v>
      </c>
      <c r="J36" s="93">
        <f t="shared" si="10"/>
        <v>0</v>
      </c>
      <c r="K36" s="94">
        <f t="shared" si="11"/>
        <v>0</v>
      </c>
    </row>
    <row r="37" spans="1:11" s="2" customFormat="1" hidden="1" outlineLevel="2">
      <c r="A37" s="34"/>
      <c r="B37" s="37"/>
      <c r="C37" s="36"/>
      <c r="D37" s="64"/>
      <c r="E37" s="35"/>
      <c r="F37" s="95"/>
      <c r="G37" s="95"/>
      <c r="H37" s="93">
        <f t="shared" si="9"/>
        <v>0</v>
      </c>
      <c r="I37" s="93">
        <f t="shared" si="10"/>
        <v>0</v>
      </c>
      <c r="J37" s="93">
        <f t="shared" si="10"/>
        <v>0</v>
      </c>
      <c r="K37" s="94">
        <f t="shared" si="11"/>
        <v>0</v>
      </c>
    </row>
    <row r="38" spans="1:11" s="2" customFormat="1" hidden="1" outlineLevel="2">
      <c r="A38" s="34"/>
      <c r="B38" s="37"/>
      <c r="C38" s="36"/>
      <c r="D38" s="64"/>
      <c r="E38" s="35"/>
      <c r="F38" s="95"/>
      <c r="G38" s="95"/>
      <c r="H38" s="93">
        <f t="shared" si="9"/>
        <v>0</v>
      </c>
      <c r="I38" s="93">
        <f t="shared" si="10"/>
        <v>0</v>
      </c>
      <c r="J38" s="93">
        <f t="shared" si="10"/>
        <v>0</v>
      </c>
      <c r="K38" s="94">
        <f t="shared" si="11"/>
        <v>0</v>
      </c>
    </row>
    <row r="39" spans="1:11" s="14" customFormat="1" ht="17" hidden="1" outlineLevel="1">
      <c r="A39" s="13" t="s">
        <v>12</v>
      </c>
      <c r="B39" s="30" t="s">
        <v>180</v>
      </c>
      <c r="C39" s="67"/>
      <c r="D39" s="59" t="s">
        <v>11</v>
      </c>
      <c r="E39" s="44">
        <f>IF((E40+E96+E112+E127+E141+E157+E173+E188+E197+E209+E220+E236+E249+E255+E261+E265)&gt;0,1,0)</f>
        <v>0</v>
      </c>
      <c r="F39" s="90">
        <f>IF(E39&gt;0,I39/E39,0)</f>
        <v>0</v>
      </c>
      <c r="G39" s="90">
        <f>IF(E39&gt;0,J39/E39,0)</f>
        <v>0</v>
      </c>
      <c r="H39" s="90">
        <f>F39+G39</f>
        <v>0</v>
      </c>
      <c r="I39" s="90">
        <f>I40+I54+I68+I82+I96+I112+I127+I141+I157+I173+I188+I197+I209+I220+I236+I243+I249+I255+I261+I265+I280+SUM(I293:I301)-I301</f>
        <v>0</v>
      </c>
      <c r="J39" s="90">
        <f>J40+J54+J68+J82+J96+J112+J127+J141+J157+J173+J188+J197+J209+J220+J236+J243+J249+J255+J261+J265+J280+SUM(J293:J301)-J301</f>
        <v>0</v>
      </c>
      <c r="K39" s="91">
        <f>I39+J39</f>
        <v>0</v>
      </c>
    </row>
    <row r="40" spans="1:11" ht="34" hidden="1" outlineLevel="2">
      <c r="A40" s="39" t="s">
        <v>107</v>
      </c>
      <c r="B40" s="31" t="s">
        <v>520</v>
      </c>
      <c r="C40" s="68"/>
      <c r="D40" s="60" t="s">
        <v>45</v>
      </c>
      <c r="E40" s="8"/>
      <c r="F40" s="93">
        <f>IF(E40&gt;0,I40/E40,0)</f>
        <v>0</v>
      </c>
      <c r="G40" s="93">
        <f>IF(E40&gt;0,J40/E40,0)</f>
        <v>0</v>
      </c>
      <c r="H40" s="93">
        <f>F40+G40</f>
        <v>0</v>
      </c>
      <c r="I40" s="93">
        <f>SUM(I41:I54)-I54</f>
        <v>0</v>
      </c>
      <c r="J40" s="93">
        <f>SUM(J41:J54)-J54</f>
        <v>0</v>
      </c>
      <c r="K40" s="94">
        <f t="shared" ref="K40:K103" si="12">I40+J40</f>
        <v>0</v>
      </c>
    </row>
    <row r="41" spans="1:11" s="5" customFormat="1" ht="17" hidden="1" outlineLevel="3">
      <c r="A41" s="41" t="s">
        <v>132</v>
      </c>
      <c r="B41" s="32" t="s">
        <v>204</v>
      </c>
      <c r="C41" s="68" t="s">
        <v>225</v>
      </c>
      <c r="D41" s="62" t="s">
        <v>25</v>
      </c>
      <c r="E41" s="8"/>
      <c r="F41" s="98"/>
      <c r="G41" s="98"/>
      <c r="H41" s="96">
        <f t="shared" ref="H41:H53" si="13">F41+G41</f>
        <v>0</v>
      </c>
      <c r="I41" s="96">
        <f t="shared" ref="I41:J53" si="14">$E41*F41</f>
        <v>0</v>
      </c>
      <c r="J41" s="96">
        <f t="shared" si="14"/>
        <v>0</v>
      </c>
      <c r="K41" s="94">
        <f t="shared" si="12"/>
        <v>0</v>
      </c>
    </row>
    <row r="42" spans="1:11" s="5" customFormat="1" ht="17" hidden="1" outlineLevel="3">
      <c r="A42" s="41" t="s">
        <v>133</v>
      </c>
      <c r="B42" s="32" t="s">
        <v>205</v>
      </c>
      <c r="C42" s="68" t="s">
        <v>323</v>
      </c>
      <c r="D42" s="62" t="s">
        <v>45</v>
      </c>
      <c r="E42" s="8"/>
      <c r="F42" s="98"/>
      <c r="G42" s="98"/>
      <c r="H42" s="96">
        <f t="shared" si="13"/>
        <v>0</v>
      </c>
      <c r="I42" s="96">
        <f t="shared" si="14"/>
        <v>0</v>
      </c>
      <c r="J42" s="96">
        <f t="shared" si="14"/>
        <v>0</v>
      </c>
      <c r="K42" s="94">
        <f t="shared" si="12"/>
        <v>0</v>
      </c>
    </row>
    <row r="43" spans="1:11" s="5" customFormat="1" ht="17" hidden="1" outlineLevel="3">
      <c r="A43" s="41" t="s">
        <v>134</v>
      </c>
      <c r="B43" s="32" t="s">
        <v>202</v>
      </c>
      <c r="C43" s="68" t="s">
        <v>225</v>
      </c>
      <c r="D43" s="62" t="s">
        <v>25</v>
      </c>
      <c r="E43" s="8"/>
      <c r="F43" s="98"/>
      <c r="G43" s="98"/>
      <c r="H43" s="96">
        <f t="shared" si="13"/>
        <v>0</v>
      </c>
      <c r="I43" s="96">
        <f t="shared" si="14"/>
        <v>0</v>
      </c>
      <c r="J43" s="96">
        <f t="shared" si="14"/>
        <v>0</v>
      </c>
      <c r="K43" s="94">
        <f t="shared" si="12"/>
        <v>0</v>
      </c>
    </row>
    <row r="44" spans="1:11" s="5" customFormat="1" ht="17" hidden="1" outlineLevel="3">
      <c r="A44" s="41" t="s">
        <v>135</v>
      </c>
      <c r="B44" s="32" t="s">
        <v>203</v>
      </c>
      <c r="C44" s="68" t="s">
        <v>225</v>
      </c>
      <c r="D44" s="62" t="s">
        <v>25</v>
      </c>
      <c r="E44" s="8"/>
      <c r="F44" s="98"/>
      <c r="G44" s="98"/>
      <c r="H44" s="96">
        <f t="shared" si="13"/>
        <v>0</v>
      </c>
      <c r="I44" s="96">
        <f t="shared" si="14"/>
        <v>0</v>
      </c>
      <c r="J44" s="96">
        <f t="shared" si="14"/>
        <v>0</v>
      </c>
      <c r="K44" s="94">
        <f t="shared" si="12"/>
        <v>0</v>
      </c>
    </row>
    <row r="45" spans="1:11" s="5" customFormat="1" ht="17" hidden="1" outlineLevel="3">
      <c r="A45" s="41" t="s">
        <v>174</v>
      </c>
      <c r="B45" s="32" t="s">
        <v>197</v>
      </c>
      <c r="C45" s="68"/>
      <c r="D45" s="62" t="s">
        <v>45</v>
      </c>
      <c r="E45" s="8"/>
      <c r="F45" s="98"/>
      <c r="G45" s="98"/>
      <c r="H45" s="96">
        <f t="shared" si="13"/>
        <v>0</v>
      </c>
      <c r="I45" s="96">
        <f t="shared" si="14"/>
        <v>0</v>
      </c>
      <c r="J45" s="96">
        <f t="shared" si="14"/>
        <v>0</v>
      </c>
      <c r="K45" s="94">
        <f t="shared" si="12"/>
        <v>0</v>
      </c>
    </row>
    <row r="46" spans="1:11" s="5" customFormat="1" ht="17" hidden="1" outlineLevel="3">
      <c r="A46" s="41" t="s">
        <v>175</v>
      </c>
      <c r="B46" s="32" t="s">
        <v>206</v>
      </c>
      <c r="C46" s="68"/>
      <c r="D46" s="62" t="s">
        <v>45</v>
      </c>
      <c r="E46" s="8"/>
      <c r="F46" s="98"/>
      <c r="G46" s="98"/>
      <c r="H46" s="96">
        <f t="shared" si="13"/>
        <v>0</v>
      </c>
      <c r="I46" s="96">
        <f t="shared" si="14"/>
        <v>0</v>
      </c>
      <c r="J46" s="96">
        <f t="shared" si="14"/>
        <v>0</v>
      </c>
      <c r="K46" s="94">
        <f t="shared" si="12"/>
        <v>0</v>
      </c>
    </row>
    <row r="47" spans="1:11" s="5" customFormat="1" ht="17" hidden="1" outlineLevel="3">
      <c r="A47" s="41" t="s">
        <v>176</v>
      </c>
      <c r="B47" s="32" t="s">
        <v>195</v>
      </c>
      <c r="C47" s="68" t="s">
        <v>196</v>
      </c>
      <c r="D47" s="62" t="s">
        <v>45</v>
      </c>
      <c r="E47" s="8"/>
      <c r="F47" s="98"/>
      <c r="G47" s="98"/>
      <c r="H47" s="96">
        <f t="shared" si="13"/>
        <v>0</v>
      </c>
      <c r="I47" s="96">
        <f t="shared" si="14"/>
        <v>0</v>
      </c>
      <c r="J47" s="96">
        <f t="shared" si="14"/>
        <v>0</v>
      </c>
      <c r="K47" s="94">
        <f t="shared" si="12"/>
        <v>0</v>
      </c>
    </row>
    <row r="48" spans="1:11" s="5" customFormat="1" ht="17" hidden="1" outlineLevel="3">
      <c r="A48" s="41" t="s">
        <v>177</v>
      </c>
      <c r="B48" s="32" t="s">
        <v>193</v>
      </c>
      <c r="C48" s="68" t="s">
        <v>194</v>
      </c>
      <c r="D48" s="62" t="s">
        <v>25</v>
      </c>
      <c r="E48" s="8"/>
      <c r="F48" s="98"/>
      <c r="G48" s="98"/>
      <c r="H48" s="96">
        <f t="shared" si="13"/>
        <v>0</v>
      </c>
      <c r="I48" s="96">
        <f t="shared" si="14"/>
        <v>0</v>
      </c>
      <c r="J48" s="96">
        <f t="shared" si="14"/>
        <v>0</v>
      </c>
      <c r="K48" s="94">
        <f t="shared" si="12"/>
        <v>0</v>
      </c>
    </row>
    <row r="49" spans="1:11" s="5" customFormat="1" ht="34" hidden="1" outlineLevel="3">
      <c r="A49" s="41" t="s">
        <v>178</v>
      </c>
      <c r="B49" s="32" t="s">
        <v>182</v>
      </c>
      <c r="C49" s="68" t="s">
        <v>296</v>
      </c>
      <c r="D49" s="62" t="s">
        <v>25</v>
      </c>
      <c r="E49" s="8"/>
      <c r="F49" s="98"/>
      <c r="G49" s="98"/>
      <c r="H49" s="96">
        <f t="shared" si="13"/>
        <v>0</v>
      </c>
      <c r="I49" s="96">
        <f t="shared" si="14"/>
        <v>0</v>
      </c>
      <c r="J49" s="96">
        <f t="shared" si="14"/>
        <v>0</v>
      </c>
      <c r="K49" s="94">
        <f t="shared" si="12"/>
        <v>0</v>
      </c>
    </row>
    <row r="50" spans="1:11" s="5" customFormat="1" ht="34" hidden="1" outlineLevel="3">
      <c r="A50" s="41" t="s">
        <v>179</v>
      </c>
      <c r="B50" s="32" t="s">
        <v>183</v>
      </c>
      <c r="C50" s="68" t="s">
        <v>296</v>
      </c>
      <c r="D50" s="62" t="s">
        <v>25</v>
      </c>
      <c r="E50" s="8"/>
      <c r="F50" s="98"/>
      <c r="G50" s="98"/>
      <c r="H50" s="96">
        <f t="shared" si="13"/>
        <v>0</v>
      </c>
      <c r="I50" s="96">
        <f t="shared" si="14"/>
        <v>0</v>
      </c>
      <c r="J50" s="96">
        <f t="shared" si="14"/>
        <v>0</v>
      </c>
      <c r="K50" s="94">
        <f t="shared" si="12"/>
        <v>0</v>
      </c>
    </row>
    <row r="51" spans="1:11" s="5" customFormat="1" hidden="1" outlineLevel="3">
      <c r="A51" s="41"/>
      <c r="B51" s="42"/>
      <c r="C51" s="68"/>
      <c r="D51" s="65"/>
      <c r="E51" s="8"/>
      <c r="F51" s="98"/>
      <c r="G51" s="98"/>
      <c r="H51" s="96">
        <f t="shared" si="13"/>
        <v>0</v>
      </c>
      <c r="I51" s="96">
        <f t="shared" si="14"/>
        <v>0</v>
      </c>
      <c r="J51" s="96">
        <f t="shared" si="14"/>
        <v>0</v>
      </c>
      <c r="K51" s="94">
        <f t="shared" si="12"/>
        <v>0</v>
      </c>
    </row>
    <row r="52" spans="1:11" s="5" customFormat="1" hidden="1" outlineLevel="3">
      <c r="A52" s="41"/>
      <c r="B52" s="42"/>
      <c r="C52" s="68"/>
      <c r="D52" s="65"/>
      <c r="E52" s="8"/>
      <c r="F52" s="98"/>
      <c r="G52" s="98"/>
      <c r="H52" s="96">
        <f t="shared" si="13"/>
        <v>0</v>
      </c>
      <c r="I52" s="96">
        <f t="shared" si="14"/>
        <v>0</v>
      </c>
      <c r="J52" s="96">
        <f t="shared" si="14"/>
        <v>0</v>
      </c>
      <c r="K52" s="94">
        <f t="shared" si="12"/>
        <v>0</v>
      </c>
    </row>
    <row r="53" spans="1:11" s="5" customFormat="1" hidden="1" outlineLevel="3">
      <c r="A53" s="41"/>
      <c r="B53" s="42"/>
      <c r="C53" s="68"/>
      <c r="D53" s="65"/>
      <c r="E53" s="8"/>
      <c r="F53" s="98"/>
      <c r="G53" s="98"/>
      <c r="H53" s="96">
        <f t="shared" si="13"/>
        <v>0</v>
      </c>
      <c r="I53" s="96">
        <f t="shared" si="14"/>
        <v>0</v>
      </c>
      <c r="J53" s="96">
        <f t="shared" si="14"/>
        <v>0</v>
      </c>
      <c r="K53" s="94">
        <f t="shared" si="12"/>
        <v>0</v>
      </c>
    </row>
    <row r="54" spans="1:11" ht="34" hidden="1" outlineLevel="2">
      <c r="A54" s="39" t="s">
        <v>108</v>
      </c>
      <c r="B54" s="31" t="s">
        <v>520</v>
      </c>
      <c r="C54" s="68"/>
      <c r="D54" s="60" t="s">
        <v>45</v>
      </c>
      <c r="E54" s="8"/>
      <c r="F54" s="93">
        <f>IF(E54&gt;0,I54/E54,0)</f>
        <v>0</v>
      </c>
      <c r="G54" s="93">
        <f>IF(E54&gt;0,J54/E54,0)</f>
        <v>0</v>
      </c>
      <c r="H54" s="93">
        <f>F54+G54</f>
        <v>0</v>
      </c>
      <c r="I54" s="93">
        <f>SUM(I55:I68)-I68</f>
        <v>0</v>
      </c>
      <c r="J54" s="93">
        <f>SUM(J55:J68)-J68</f>
        <v>0</v>
      </c>
      <c r="K54" s="94">
        <f t="shared" si="12"/>
        <v>0</v>
      </c>
    </row>
    <row r="55" spans="1:11" s="5" customFormat="1" ht="17" hidden="1" outlineLevel="3">
      <c r="A55" s="41" t="s">
        <v>185</v>
      </c>
      <c r="B55" s="32" t="s">
        <v>204</v>
      </c>
      <c r="C55" s="68" t="s">
        <v>225</v>
      </c>
      <c r="D55" s="62" t="s">
        <v>25</v>
      </c>
      <c r="E55" s="8"/>
      <c r="F55" s="98"/>
      <c r="G55" s="98"/>
      <c r="H55" s="96">
        <f t="shared" ref="H55:H67" si="15">F55+G55</f>
        <v>0</v>
      </c>
      <c r="I55" s="96">
        <f t="shared" ref="I55:J67" si="16">$E55*F55</f>
        <v>0</v>
      </c>
      <c r="J55" s="96">
        <f t="shared" si="16"/>
        <v>0</v>
      </c>
      <c r="K55" s="94">
        <f t="shared" si="12"/>
        <v>0</v>
      </c>
    </row>
    <row r="56" spans="1:11" s="5" customFormat="1" ht="17" hidden="1" outlineLevel="3">
      <c r="A56" s="41" t="s">
        <v>186</v>
      </c>
      <c r="B56" s="32" t="s">
        <v>205</v>
      </c>
      <c r="C56" s="68" t="s">
        <v>323</v>
      </c>
      <c r="D56" s="62" t="s">
        <v>45</v>
      </c>
      <c r="E56" s="8"/>
      <c r="F56" s="98"/>
      <c r="G56" s="98"/>
      <c r="H56" s="96">
        <f t="shared" si="15"/>
        <v>0</v>
      </c>
      <c r="I56" s="96">
        <f t="shared" si="16"/>
        <v>0</v>
      </c>
      <c r="J56" s="96">
        <f t="shared" si="16"/>
        <v>0</v>
      </c>
      <c r="K56" s="94">
        <f t="shared" si="12"/>
        <v>0</v>
      </c>
    </row>
    <row r="57" spans="1:11" s="5" customFormat="1" ht="17" hidden="1" outlineLevel="3">
      <c r="A57" s="41" t="s">
        <v>187</v>
      </c>
      <c r="B57" s="32" t="s">
        <v>202</v>
      </c>
      <c r="C57" s="68" t="s">
        <v>225</v>
      </c>
      <c r="D57" s="62" t="s">
        <v>25</v>
      </c>
      <c r="E57" s="8"/>
      <c r="F57" s="98"/>
      <c r="G57" s="98"/>
      <c r="H57" s="96">
        <f t="shared" si="15"/>
        <v>0</v>
      </c>
      <c r="I57" s="96">
        <f t="shared" si="16"/>
        <v>0</v>
      </c>
      <c r="J57" s="96">
        <f t="shared" si="16"/>
        <v>0</v>
      </c>
      <c r="K57" s="94">
        <f t="shared" si="12"/>
        <v>0</v>
      </c>
    </row>
    <row r="58" spans="1:11" s="5" customFormat="1" ht="17" hidden="1" outlineLevel="3">
      <c r="A58" s="41" t="s">
        <v>188</v>
      </c>
      <c r="B58" s="32" t="s">
        <v>203</v>
      </c>
      <c r="C58" s="68" t="s">
        <v>225</v>
      </c>
      <c r="D58" s="62" t="s">
        <v>25</v>
      </c>
      <c r="E58" s="8"/>
      <c r="F58" s="98"/>
      <c r="G58" s="98"/>
      <c r="H58" s="96">
        <f t="shared" si="15"/>
        <v>0</v>
      </c>
      <c r="I58" s="96">
        <f t="shared" si="16"/>
        <v>0</v>
      </c>
      <c r="J58" s="96">
        <f t="shared" si="16"/>
        <v>0</v>
      </c>
      <c r="K58" s="94">
        <f t="shared" si="12"/>
        <v>0</v>
      </c>
    </row>
    <row r="59" spans="1:11" s="5" customFormat="1" ht="17" hidden="1" outlineLevel="3">
      <c r="A59" s="41" t="s">
        <v>189</v>
      </c>
      <c r="B59" s="32" t="s">
        <v>197</v>
      </c>
      <c r="C59" s="68"/>
      <c r="D59" s="62" t="s">
        <v>45</v>
      </c>
      <c r="E59" s="8"/>
      <c r="F59" s="98"/>
      <c r="G59" s="98"/>
      <c r="H59" s="96">
        <f t="shared" si="15"/>
        <v>0</v>
      </c>
      <c r="I59" s="96">
        <f t="shared" si="16"/>
        <v>0</v>
      </c>
      <c r="J59" s="96">
        <f t="shared" si="16"/>
        <v>0</v>
      </c>
      <c r="K59" s="94">
        <f t="shared" si="12"/>
        <v>0</v>
      </c>
    </row>
    <row r="60" spans="1:11" s="5" customFormat="1" ht="17" hidden="1" outlineLevel="3">
      <c r="A60" s="41" t="s">
        <v>190</v>
      </c>
      <c r="B60" s="32" t="s">
        <v>206</v>
      </c>
      <c r="C60" s="68"/>
      <c r="D60" s="62" t="s">
        <v>45</v>
      </c>
      <c r="E60" s="8"/>
      <c r="F60" s="98"/>
      <c r="G60" s="98"/>
      <c r="H60" s="96">
        <f t="shared" si="15"/>
        <v>0</v>
      </c>
      <c r="I60" s="96">
        <f t="shared" si="16"/>
        <v>0</v>
      </c>
      <c r="J60" s="96">
        <f t="shared" si="16"/>
        <v>0</v>
      </c>
      <c r="K60" s="94">
        <f t="shared" si="12"/>
        <v>0</v>
      </c>
    </row>
    <row r="61" spans="1:11" s="5" customFormat="1" ht="17" hidden="1" outlineLevel="3">
      <c r="A61" s="41" t="s">
        <v>191</v>
      </c>
      <c r="B61" s="32" t="s">
        <v>195</v>
      </c>
      <c r="C61" s="68" t="s">
        <v>196</v>
      </c>
      <c r="D61" s="62" t="s">
        <v>45</v>
      </c>
      <c r="E61" s="8"/>
      <c r="F61" s="98"/>
      <c r="G61" s="98"/>
      <c r="H61" s="96">
        <f t="shared" si="15"/>
        <v>0</v>
      </c>
      <c r="I61" s="96">
        <f t="shared" si="16"/>
        <v>0</v>
      </c>
      <c r="J61" s="96">
        <f t="shared" si="16"/>
        <v>0</v>
      </c>
      <c r="K61" s="94">
        <f t="shared" si="12"/>
        <v>0</v>
      </c>
    </row>
    <row r="62" spans="1:11" s="5" customFormat="1" ht="17" hidden="1" outlineLevel="3">
      <c r="A62" s="41" t="s">
        <v>192</v>
      </c>
      <c r="B62" s="32" t="s">
        <v>193</v>
      </c>
      <c r="C62" s="68" t="s">
        <v>194</v>
      </c>
      <c r="D62" s="62" t="s">
        <v>25</v>
      </c>
      <c r="E62" s="8"/>
      <c r="F62" s="98"/>
      <c r="G62" s="98"/>
      <c r="H62" s="96">
        <f t="shared" si="15"/>
        <v>0</v>
      </c>
      <c r="I62" s="96">
        <f t="shared" si="16"/>
        <v>0</v>
      </c>
      <c r="J62" s="96">
        <f t="shared" si="16"/>
        <v>0</v>
      </c>
      <c r="K62" s="94">
        <f t="shared" si="12"/>
        <v>0</v>
      </c>
    </row>
    <row r="63" spans="1:11" s="5" customFormat="1" ht="34" hidden="1" outlineLevel="3">
      <c r="A63" s="41" t="s">
        <v>199</v>
      </c>
      <c r="B63" s="32" t="s">
        <v>182</v>
      </c>
      <c r="C63" s="68" t="s">
        <v>296</v>
      </c>
      <c r="D63" s="62" t="s">
        <v>25</v>
      </c>
      <c r="E63" s="8"/>
      <c r="F63" s="98"/>
      <c r="G63" s="98"/>
      <c r="H63" s="96">
        <f t="shared" si="15"/>
        <v>0</v>
      </c>
      <c r="I63" s="96">
        <f t="shared" si="16"/>
        <v>0</v>
      </c>
      <c r="J63" s="96">
        <f t="shared" si="16"/>
        <v>0</v>
      </c>
      <c r="K63" s="94">
        <f t="shared" si="12"/>
        <v>0</v>
      </c>
    </row>
    <row r="64" spans="1:11" s="5" customFormat="1" ht="34" hidden="1" outlineLevel="3">
      <c r="A64" s="41" t="s">
        <v>200</v>
      </c>
      <c r="B64" s="32" t="s">
        <v>183</v>
      </c>
      <c r="C64" s="68" t="s">
        <v>296</v>
      </c>
      <c r="D64" s="62" t="s">
        <v>25</v>
      </c>
      <c r="E64" s="8"/>
      <c r="F64" s="98"/>
      <c r="G64" s="98"/>
      <c r="H64" s="96">
        <f t="shared" si="15"/>
        <v>0</v>
      </c>
      <c r="I64" s="96">
        <f t="shared" si="16"/>
        <v>0</v>
      </c>
      <c r="J64" s="96">
        <f t="shared" si="16"/>
        <v>0</v>
      </c>
      <c r="K64" s="94">
        <f t="shared" si="12"/>
        <v>0</v>
      </c>
    </row>
    <row r="65" spans="1:11" s="5" customFormat="1" hidden="1" outlineLevel="3">
      <c r="A65" s="41"/>
      <c r="B65" s="42"/>
      <c r="C65" s="68"/>
      <c r="D65" s="65"/>
      <c r="E65" s="8"/>
      <c r="F65" s="98"/>
      <c r="G65" s="98"/>
      <c r="H65" s="96">
        <f t="shared" si="15"/>
        <v>0</v>
      </c>
      <c r="I65" s="96">
        <f t="shared" si="16"/>
        <v>0</v>
      </c>
      <c r="J65" s="96">
        <f t="shared" si="16"/>
        <v>0</v>
      </c>
      <c r="K65" s="94">
        <f t="shared" si="12"/>
        <v>0</v>
      </c>
    </row>
    <row r="66" spans="1:11" s="5" customFormat="1" hidden="1" outlineLevel="3">
      <c r="A66" s="41"/>
      <c r="B66" s="42"/>
      <c r="C66" s="68"/>
      <c r="D66" s="65"/>
      <c r="E66" s="8"/>
      <c r="F66" s="98"/>
      <c r="G66" s="98"/>
      <c r="H66" s="96">
        <f t="shared" si="15"/>
        <v>0</v>
      </c>
      <c r="I66" s="96">
        <f t="shared" si="16"/>
        <v>0</v>
      </c>
      <c r="J66" s="96">
        <f t="shared" si="16"/>
        <v>0</v>
      </c>
      <c r="K66" s="94">
        <f t="shared" si="12"/>
        <v>0</v>
      </c>
    </row>
    <row r="67" spans="1:11" s="5" customFormat="1" hidden="1" outlineLevel="3">
      <c r="A67" s="41"/>
      <c r="B67" s="42"/>
      <c r="C67" s="68"/>
      <c r="D67" s="65"/>
      <c r="E67" s="8"/>
      <c r="F67" s="98"/>
      <c r="G67" s="98"/>
      <c r="H67" s="96">
        <f t="shared" si="15"/>
        <v>0</v>
      </c>
      <c r="I67" s="96">
        <f t="shared" si="16"/>
        <v>0</v>
      </c>
      <c r="J67" s="96">
        <f t="shared" si="16"/>
        <v>0</v>
      </c>
      <c r="K67" s="94">
        <f t="shared" si="12"/>
        <v>0</v>
      </c>
    </row>
    <row r="68" spans="1:11" ht="34" hidden="1" outlineLevel="2">
      <c r="A68" s="39" t="s">
        <v>118</v>
      </c>
      <c r="B68" s="31" t="s">
        <v>520</v>
      </c>
      <c r="C68" s="68"/>
      <c r="D68" s="60" t="s">
        <v>45</v>
      </c>
      <c r="E68" s="8"/>
      <c r="F68" s="93">
        <f>IF(E68&gt;0,I68/E68,0)</f>
        <v>0</v>
      </c>
      <c r="G68" s="93">
        <f>IF(E68&gt;0,J68/E68,0)</f>
        <v>0</v>
      </c>
      <c r="H68" s="93">
        <f>F68+G68</f>
        <v>0</v>
      </c>
      <c r="I68" s="93">
        <f>SUM(I69:I82)-I82</f>
        <v>0</v>
      </c>
      <c r="J68" s="93">
        <f>SUM(J69:J82)-J82</f>
        <v>0</v>
      </c>
      <c r="K68" s="94">
        <f t="shared" si="12"/>
        <v>0</v>
      </c>
    </row>
    <row r="69" spans="1:11" s="5" customFormat="1" ht="17" hidden="1" outlineLevel="3">
      <c r="A69" s="41" t="s">
        <v>207</v>
      </c>
      <c r="B69" s="32" t="s">
        <v>204</v>
      </c>
      <c r="C69" s="68" t="s">
        <v>225</v>
      </c>
      <c r="D69" s="62" t="s">
        <v>25</v>
      </c>
      <c r="E69" s="8"/>
      <c r="F69" s="98"/>
      <c r="G69" s="98"/>
      <c r="H69" s="96">
        <f t="shared" ref="H69:H81" si="17">F69+G69</f>
        <v>0</v>
      </c>
      <c r="I69" s="96">
        <f t="shared" ref="I69:J81" si="18">$E69*F69</f>
        <v>0</v>
      </c>
      <c r="J69" s="96">
        <f t="shared" si="18"/>
        <v>0</v>
      </c>
      <c r="K69" s="94">
        <f t="shared" si="12"/>
        <v>0</v>
      </c>
    </row>
    <row r="70" spans="1:11" s="5" customFormat="1" ht="17" hidden="1" outlineLevel="3">
      <c r="A70" s="41" t="s">
        <v>208</v>
      </c>
      <c r="B70" s="32" t="s">
        <v>205</v>
      </c>
      <c r="C70" s="68" t="s">
        <v>323</v>
      </c>
      <c r="D70" s="62" t="s">
        <v>45</v>
      </c>
      <c r="E70" s="8"/>
      <c r="F70" s="98"/>
      <c r="G70" s="98"/>
      <c r="H70" s="96">
        <f t="shared" si="17"/>
        <v>0</v>
      </c>
      <c r="I70" s="96">
        <f t="shared" si="18"/>
        <v>0</v>
      </c>
      <c r="J70" s="96">
        <f t="shared" si="18"/>
        <v>0</v>
      </c>
      <c r="K70" s="94">
        <f t="shared" si="12"/>
        <v>0</v>
      </c>
    </row>
    <row r="71" spans="1:11" s="5" customFormat="1" ht="17" hidden="1" outlineLevel="3">
      <c r="A71" s="41" t="s">
        <v>209</v>
      </c>
      <c r="B71" s="32" t="s">
        <v>202</v>
      </c>
      <c r="C71" s="68" t="s">
        <v>225</v>
      </c>
      <c r="D71" s="62" t="s">
        <v>25</v>
      </c>
      <c r="E71" s="8"/>
      <c r="F71" s="98"/>
      <c r="G71" s="98"/>
      <c r="H71" s="96">
        <f t="shared" si="17"/>
        <v>0</v>
      </c>
      <c r="I71" s="96">
        <f t="shared" si="18"/>
        <v>0</v>
      </c>
      <c r="J71" s="96">
        <f t="shared" si="18"/>
        <v>0</v>
      </c>
      <c r="K71" s="94">
        <f t="shared" si="12"/>
        <v>0</v>
      </c>
    </row>
    <row r="72" spans="1:11" s="5" customFormat="1" ht="17" hidden="1" outlineLevel="3">
      <c r="A72" s="41" t="s">
        <v>210</v>
      </c>
      <c r="B72" s="32" t="s">
        <v>203</v>
      </c>
      <c r="C72" s="68" t="s">
        <v>225</v>
      </c>
      <c r="D72" s="62" t="s">
        <v>25</v>
      </c>
      <c r="E72" s="8"/>
      <c r="F72" s="98"/>
      <c r="G72" s="98"/>
      <c r="H72" s="96">
        <f t="shared" si="17"/>
        <v>0</v>
      </c>
      <c r="I72" s="96">
        <f t="shared" si="18"/>
        <v>0</v>
      </c>
      <c r="J72" s="96">
        <f t="shared" si="18"/>
        <v>0</v>
      </c>
      <c r="K72" s="94">
        <f t="shared" si="12"/>
        <v>0</v>
      </c>
    </row>
    <row r="73" spans="1:11" s="5" customFormat="1" ht="17" hidden="1" outlineLevel="3">
      <c r="A73" s="41" t="s">
        <v>211</v>
      </c>
      <c r="B73" s="32" t="s">
        <v>197</v>
      </c>
      <c r="C73" s="68"/>
      <c r="D73" s="62" t="s">
        <v>45</v>
      </c>
      <c r="E73" s="8"/>
      <c r="F73" s="98"/>
      <c r="G73" s="98"/>
      <c r="H73" s="96">
        <f t="shared" si="17"/>
        <v>0</v>
      </c>
      <c r="I73" s="96">
        <f t="shared" si="18"/>
        <v>0</v>
      </c>
      <c r="J73" s="96">
        <f t="shared" si="18"/>
        <v>0</v>
      </c>
      <c r="K73" s="94">
        <f t="shared" si="12"/>
        <v>0</v>
      </c>
    </row>
    <row r="74" spans="1:11" s="5" customFormat="1" ht="17" hidden="1" outlineLevel="3">
      <c r="A74" s="41" t="s">
        <v>212</v>
      </c>
      <c r="B74" s="32" t="s">
        <v>206</v>
      </c>
      <c r="C74" s="68"/>
      <c r="D74" s="62" t="s">
        <v>45</v>
      </c>
      <c r="E74" s="8"/>
      <c r="F74" s="98"/>
      <c r="G74" s="98"/>
      <c r="H74" s="96">
        <f t="shared" si="17"/>
        <v>0</v>
      </c>
      <c r="I74" s="96">
        <f t="shared" si="18"/>
        <v>0</v>
      </c>
      <c r="J74" s="96">
        <f t="shared" si="18"/>
        <v>0</v>
      </c>
      <c r="K74" s="94">
        <f t="shared" si="12"/>
        <v>0</v>
      </c>
    </row>
    <row r="75" spans="1:11" s="5" customFormat="1" ht="17" hidden="1" outlineLevel="3">
      <c r="A75" s="41" t="s">
        <v>213</v>
      </c>
      <c r="B75" s="32" t="s">
        <v>195</v>
      </c>
      <c r="C75" s="68" t="s">
        <v>196</v>
      </c>
      <c r="D75" s="62" t="s">
        <v>45</v>
      </c>
      <c r="E75" s="8"/>
      <c r="F75" s="98"/>
      <c r="G75" s="98"/>
      <c r="H75" s="96">
        <f t="shared" si="17"/>
        <v>0</v>
      </c>
      <c r="I75" s="96">
        <f t="shared" si="18"/>
        <v>0</v>
      </c>
      <c r="J75" s="96">
        <f t="shared" si="18"/>
        <v>0</v>
      </c>
      <c r="K75" s="94">
        <f t="shared" si="12"/>
        <v>0</v>
      </c>
    </row>
    <row r="76" spans="1:11" s="5" customFormat="1" ht="17" hidden="1" outlineLevel="3">
      <c r="A76" s="41" t="s">
        <v>214</v>
      </c>
      <c r="B76" s="32" t="s">
        <v>193</v>
      </c>
      <c r="C76" s="68" t="s">
        <v>194</v>
      </c>
      <c r="D76" s="62" t="s">
        <v>25</v>
      </c>
      <c r="E76" s="8"/>
      <c r="F76" s="98"/>
      <c r="G76" s="98"/>
      <c r="H76" s="96">
        <f t="shared" si="17"/>
        <v>0</v>
      </c>
      <c r="I76" s="96">
        <f t="shared" si="18"/>
        <v>0</v>
      </c>
      <c r="J76" s="96">
        <f t="shared" si="18"/>
        <v>0</v>
      </c>
      <c r="K76" s="94">
        <f t="shared" si="12"/>
        <v>0</v>
      </c>
    </row>
    <row r="77" spans="1:11" s="5" customFormat="1" ht="34" hidden="1" outlineLevel="3">
      <c r="A77" s="41" t="s">
        <v>215</v>
      </c>
      <c r="B77" s="32" t="s">
        <v>182</v>
      </c>
      <c r="C77" s="68" t="s">
        <v>296</v>
      </c>
      <c r="D77" s="62" t="s">
        <v>25</v>
      </c>
      <c r="E77" s="8"/>
      <c r="F77" s="98"/>
      <c r="G77" s="98"/>
      <c r="H77" s="96">
        <f t="shared" si="17"/>
        <v>0</v>
      </c>
      <c r="I77" s="96">
        <f t="shared" si="18"/>
        <v>0</v>
      </c>
      <c r="J77" s="96">
        <f t="shared" si="18"/>
        <v>0</v>
      </c>
      <c r="K77" s="94">
        <f t="shared" si="12"/>
        <v>0</v>
      </c>
    </row>
    <row r="78" spans="1:11" s="5" customFormat="1" ht="34" hidden="1" outlineLevel="3">
      <c r="A78" s="41" t="s">
        <v>216</v>
      </c>
      <c r="B78" s="32" t="s">
        <v>183</v>
      </c>
      <c r="C78" s="68" t="s">
        <v>296</v>
      </c>
      <c r="D78" s="62" t="s">
        <v>25</v>
      </c>
      <c r="E78" s="8"/>
      <c r="F78" s="98"/>
      <c r="G78" s="98"/>
      <c r="H78" s="96">
        <f t="shared" si="17"/>
        <v>0</v>
      </c>
      <c r="I78" s="96">
        <f t="shared" si="18"/>
        <v>0</v>
      </c>
      <c r="J78" s="96">
        <f t="shared" si="18"/>
        <v>0</v>
      </c>
      <c r="K78" s="94">
        <f t="shared" si="12"/>
        <v>0</v>
      </c>
    </row>
    <row r="79" spans="1:11" s="5" customFormat="1" hidden="1" outlineLevel="3">
      <c r="A79" s="41"/>
      <c r="B79" s="42"/>
      <c r="C79" s="68"/>
      <c r="D79" s="65"/>
      <c r="E79" s="8"/>
      <c r="F79" s="98"/>
      <c r="G79" s="98"/>
      <c r="H79" s="96">
        <f t="shared" si="17"/>
        <v>0</v>
      </c>
      <c r="I79" s="96">
        <f t="shared" si="18"/>
        <v>0</v>
      </c>
      <c r="J79" s="96">
        <f t="shared" si="18"/>
        <v>0</v>
      </c>
      <c r="K79" s="94">
        <f t="shared" si="12"/>
        <v>0</v>
      </c>
    </row>
    <row r="80" spans="1:11" s="5" customFormat="1" hidden="1" outlineLevel="3">
      <c r="A80" s="41"/>
      <c r="B80" s="42"/>
      <c r="C80" s="68"/>
      <c r="D80" s="65"/>
      <c r="E80" s="8"/>
      <c r="F80" s="98"/>
      <c r="G80" s="98"/>
      <c r="H80" s="96">
        <f t="shared" si="17"/>
        <v>0</v>
      </c>
      <c r="I80" s="96">
        <f t="shared" si="18"/>
        <v>0</v>
      </c>
      <c r="J80" s="96">
        <f t="shared" si="18"/>
        <v>0</v>
      </c>
      <c r="K80" s="94">
        <f t="shared" si="12"/>
        <v>0</v>
      </c>
    </row>
    <row r="81" spans="1:11" s="5" customFormat="1" hidden="1" outlineLevel="3">
      <c r="A81" s="41"/>
      <c r="B81" s="42"/>
      <c r="C81" s="68"/>
      <c r="D81" s="65"/>
      <c r="E81" s="8"/>
      <c r="F81" s="98"/>
      <c r="G81" s="98"/>
      <c r="H81" s="96">
        <f t="shared" si="17"/>
        <v>0</v>
      </c>
      <c r="I81" s="96">
        <f t="shared" si="18"/>
        <v>0</v>
      </c>
      <c r="J81" s="96">
        <f t="shared" si="18"/>
        <v>0</v>
      </c>
      <c r="K81" s="94">
        <f t="shared" si="12"/>
        <v>0</v>
      </c>
    </row>
    <row r="82" spans="1:11" ht="34" hidden="1" outlineLevel="2">
      <c r="A82" s="39" t="s">
        <v>119</v>
      </c>
      <c r="B82" s="31" t="s">
        <v>520</v>
      </c>
      <c r="C82" s="68"/>
      <c r="D82" s="60" t="s">
        <v>45</v>
      </c>
      <c r="E82" s="8"/>
      <c r="F82" s="93">
        <f>IF(E82&gt;0,I82/E82,0)</f>
        <v>0</v>
      </c>
      <c r="G82" s="93">
        <f>IF(E82&gt;0,J82/E82,0)</f>
        <v>0</v>
      </c>
      <c r="H82" s="93">
        <f>F82+G82</f>
        <v>0</v>
      </c>
      <c r="I82" s="93">
        <f>SUM(I83:I96)-I96</f>
        <v>0</v>
      </c>
      <c r="J82" s="93">
        <f>SUM(J83:J96)-J96</f>
        <v>0</v>
      </c>
      <c r="K82" s="94">
        <f t="shared" si="12"/>
        <v>0</v>
      </c>
    </row>
    <row r="83" spans="1:11" s="5" customFormat="1" ht="17" hidden="1" outlineLevel="3">
      <c r="A83" s="41" t="s">
        <v>159</v>
      </c>
      <c r="B83" s="32" t="s">
        <v>204</v>
      </c>
      <c r="C83" s="68" t="s">
        <v>225</v>
      </c>
      <c r="D83" s="62" t="s">
        <v>25</v>
      </c>
      <c r="E83" s="8"/>
      <c r="F83" s="98"/>
      <c r="G83" s="98"/>
      <c r="H83" s="96">
        <f t="shared" ref="H83:H95" si="19">F83+G83</f>
        <v>0</v>
      </c>
      <c r="I83" s="96">
        <f t="shared" ref="I83:J95" si="20">$E83*F83</f>
        <v>0</v>
      </c>
      <c r="J83" s="96">
        <f t="shared" si="20"/>
        <v>0</v>
      </c>
      <c r="K83" s="94">
        <f t="shared" si="12"/>
        <v>0</v>
      </c>
    </row>
    <row r="84" spans="1:11" s="5" customFormat="1" ht="17" hidden="1" outlineLevel="3">
      <c r="A84" s="41" t="s">
        <v>160</v>
      </c>
      <c r="B84" s="32" t="s">
        <v>205</v>
      </c>
      <c r="C84" s="68" t="s">
        <v>323</v>
      </c>
      <c r="D84" s="62" t="s">
        <v>45</v>
      </c>
      <c r="E84" s="8"/>
      <c r="F84" s="98"/>
      <c r="G84" s="98"/>
      <c r="H84" s="96">
        <f t="shared" si="19"/>
        <v>0</v>
      </c>
      <c r="I84" s="96">
        <f t="shared" si="20"/>
        <v>0</v>
      </c>
      <c r="J84" s="96">
        <f t="shared" si="20"/>
        <v>0</v>
      </c>
      <c r="K84" s="94">
        <f t="shared" si="12"/>
        <v>0</v>
      </c>
    </row>
    <row r="85" spans="1:11" s="5" customFormat="1" ht="17" hidden="1" outlineLevel="3">
      <c r="A85" s="41" t="s">
        <v>161</v>
      </c>
      <c r="B85" s="32" t="s">
        <v>202</v>
      </c>
      <c r="C85" s="68" t="s">
        <v>225</v>
      </c>
      <c r="D85" s="62" t="s">
        <v>25</v>
      </c>
      <c r="E85" s="8"/>
      <c r="F85" s="98"/>
      <c r="G85" s="98"/>
      <c r="H85" s="96">
        <f t="shared" si="19"/>
        <v>0</v>
      </c>
      <c r="I85" s="96">
        <f t="shared" si="20"/>
        <v>0</v>
      </c>
      <c r="J85" s="96">
        <f t="shared" si="20"/>
        <v>0</v>
      </c>
      <c r="K85" s="94">
        <f t="shared" si="12"/>
        <v>0</v>
      </c>
    </row>
    <row r="86" spans="1:11" s="5" customFormat="1" ht="17" hidden="1" outlineLevel="3">
      <c r="A86" s="41" t="s">
        <v>218</v>
      </c>
      <c r="B86" s="32" t="s">
        <v>203</v>
      </c>
      <c r="C86" s="68" t="s">
        <v>225</v>
      </c>
      <c r="D86" s="62" t="s">
        <v>25</v>
      </c>
      <c r="E86" s="8"/>
      <c r="F86" s="98"/>
      <c r="G86" s="98"/>
      <c r="H86" s="96">
        <f t="shared" si="19"/>
        <v>0</v>
      </c>
      <c r="I86" s="96">
        <f t="shared" si="20"/>
        <v>0</v>
      </c>
      <c r="J86" s="96">
        <f t="shared" si="20"/>
        <v>0</v>
      </c>
      <c r="K86" s="94">
        <f t="shared" si="12"/>
        <v>0</v>
      </c>
    </row>
    <row r="87" spans="1:11" s="5" customFormat="1" ht="17" hidden="1" outlineLevel="3">
      <c r="A87" s="41" t="s">
        <v>219</v>
      </c>
      <c r="B87" s="32" t="s">
        <v>197</v>
      </c>
      <c r="C87" s="68"/>
      <c r="D87" s="62" t="s">
        <v>45</v>
      </c>
      <c r="E87" s="8"/>
      <c r="F87" s="98"/>
      <c r="G87" s="98"/>
      <c r="H87" s="96">
        <f t="shared" si="19"/>
        <v>0</v>
      </c>
      <c r="I87" s="96">
        <f t="shared" si="20"/>
        <v>0</v>
      </c>
      <c r="J87" s="96">
        <f t="shared" si="20"/>
        <v>0</v>
      </c>
      <c r="K87" s="94">
        <f t="shared" si="12"/>
        <v>0</v>
      </c>
    </row>
    <row r="88" spans="1:11" s="5" customFormat="1" ht="17" hidden="1" outlineLevel="3">
      <c r="A88" s="41" t="s">
        <v>220</v>
      </c>
      <c r="B88" s="32" t="s">
        <v>206</v>
      </c>
      <c r="C88" s="68"/>
      <c r="D88" s="62" t="s">
        <v>45</v>
      </c>
      <c r="E88" s="8"/>
      <c r="F88" s="98"/>
      <c r="G88" s="98"/>
      <c r="H88" s="96">
        <f t="shared" si="19"/>
        <v>0</v>
      </c>
      <c r="I88" s="96">
        <f t="shared" si="20"/>
        <v>0</v>
      </c>
      <c r="J88" s="96">
        <f t="shared" si="20"/>
        <v>0</v>
      </c>
      <c r="K88" s="94">
        <f t="shared" si="12"/>
        <v>0</v>
      </c>
    </row>
    <row r="89" spans="1:11" s="5" customFormat="1" ht="17" hidden="1" outlineLevel="3">
      <c r="A89" s="41" t="s">
        <v>221</v>
      </c>
      <c r="B89" s="32" t="s">
        <v>195</v>
      </c>
      <c r="C89" s="68" t="s">
        <v>196</v>
      </c>
      <c r="D89" s="62" t="s">
        <v>45</v>
      </c>
      <c r="E89" s="8"/>
      <c r="F89" s="98"/>
      <c r="G89" s="98"/>
      <c r="H89" s="96">
        <f t="shared" si="19"/>
        <v>0</v>
      </c>
      <c r="I89" s="96">
        <f t="shared" si="20"/>
        <v>0</v>
      </c>
      <c r="J89" s="96">
        <f t="shared" si="20"/>
        <v>0</v>
      </c>
      <c r="K89" s="94">
        <f t="shared" si="12"/>
        <v>0</v>
      </c>
    </row>
    <row r="90" spans="1:11" s="5" customFormat="1" ht="17" hidden="1" outlineLevel="3">
      <c r="A90" s="41" t="s">
        <v>249</v>
      </c>
      <c r="B90" s="32" t="s">
        <v>193</v>
      </c>
      <c r="C90" s="68" t="s">
        <v>194</v>
      </c>
      <c r="D90" s="62" t="s">
        <v>25</v>
      </c>
      <c r="E90" s="8"/>
      <c r="F90" s="98"/>
      <c r="G90" s="98"/>
      <c r="H90" s="96">
        <f t="shared" si="19"/>
        <v>0</v>
      </c>
      <c r="I90" s="96">
        <f t="shared" si="20"/>
        <v>0</v>
      </c>
      <c r="J90" s="96">
        <f t="shared" si="20"/>
        <v>0</v>
      </c>
      <c r="K90" s="94">
        <f t="shared" si="12"/>
        <v>0</v>
      </c>
    </row>
    <row r="91" spans="1:11" s="5" customFormat="1" ht="34" hidden="1" outlineLevel="3">
      <c r="A91" s="41" t="s">
        <v>286</v>
      </c>
      <c r="B91" s="32" t="s">
        <v>182</v>
      </c>
      <c r="C91" s="68" t="s">
        <v>296</v>
      </c>
      <c r="D91" s="62" t="s">
        <v>25</v>
      </c>
      <c r="E91" s="8"/>
      <c r="F91" s="98"/>
      <c r="G91" s="98"/>
      <c r="H91" s="96">
        <f t="shared" si="19"/>
        <v>0</v>
      </c>
      <c r="I91" s="96">
        <f t="shared" si="20"/>
        <v>0</v>
      </c>
      <c r="J91" s="96">
        <f t="shared" si="20"/>
        <v>0</v>
      </c>
      <c r="K91" s="94">
        <f t="shared" si="12"/>
        <v>0</v>
      </c>
    </row>
    <row r="92" spans="1:11" s="5" customFormat="1" ht="34" hidden="1" outlineLevel="3">
      <c r="A92" s="41" t="s">
        <v>287</v>
      </c>
      <c r="B92" s="32" t="s">
        <v>183</v>
      </c>
      <c r="C92" s="68" t="s">
        <v>296</v>
      </c>
      <c r="D92" s="62" t="s">
        <v>25</v>
      </c>
      <c r="E92" s="8"/>
      <c r="F92" s="98"/>
      <c r="G92" s="98"/>
      <c r="H92" s="96">
        <f t="shared" si="19"/>
        <v>0</v>
      </c>
      <c r="I92" s="96">
        <f t="shared" si="20"/>
        <v>0</v>
      </c>
      <c r="J92" s="96">
        <f t="shared" si="20"/>
        <v>0</v>
      </c>
      <c r="K92" s="94">
        <f t="shared" si="12"/>
        <v>0</v>
      </c>
    </row>
    <row r="93" spans="1:11" s="5" customFormat="1" hidden="1" outlineLevel="3">
      <c r="A93" s="41"/>
      <c r="B93" s="42"/>
      <c r="C93" s="68"/>
      <c r="D93" s="65"/>
      <c r="E93" s="8"/>
      <c r="F93" s="98"/>
      <c r="G93" s="98"/>
      <c r="H93" s="96">
        <f t="shared" si="19"/>
        <v>0</v>
      </c>
      <c r="I93" s="96">
        <f t="shared" si="20"/>
        <v>0</v>
      </c>
      <c r="J93" s="96">
        <f t="shared" si="20"/>
        <v>0</v>
      </c>
      <c r="K93" s="94">
        <f t="shared" si="12"/>
        <v>0</v>
      </c>
    </row>
    <row r="94" spans="1:11" s="5" customFormat="1" hidden="1" outlineLevel="3">
      <c r="A94" s="41"/>
      <c r="B94" s="42"/>
      <c r="C94" s="68"/>
      <c r="D94" s="65"/>
      <c r="E94" s="8"/>
      <c r="F94" s="98"/>
      <c r="G94" s="98"/>
      <c r="H94" s="96">
        <f t="shared" si="19"/>
        <v>0</v>
      </c>
      <c r="I94" s="96">
        <f t="shared" si="20"/>
        <v>0</v>
      </c>
      <c r="J94" s="96">
        <f t="shared" si="20"/>
        <v>0</v>
      </c>
      <c r="K94" s="94">
        <f t="shared" si="12"/>
        <v>0</v>
      </c>
    </row>
    <row r="95" spans="1:11" s="5" customFormat="1" hidden="1" outlineLevel="3">
      <c r="A95" s="41"/>
      <c r="B95" s="42"/>
      <c r="C95" s="68"/>
      <c r="D95" s="65"/>
      <c r="E95" s="8"/>
      <c r="F95" s="98"/>
      <c r="G95" s="98"/>
      <c r="H95" s="96">
        <f t="shared" si="19"/>
        <v>0</v>
      </c>
      <c r="I95" s="96">
        <f t="shared" si="20"/>
        <v>0</v>
      </c>
      <c r="J95" s="96">
        <f t="shared" si="20"/>
        <v>0</v>
      </c>
      <c r="K95" s="94">
        <f t="shared" si="12"/>
        <v>0</v>
      </c>
    </row>
    <row r="96" spans="1:11" ht="17" hidden="1" outlineLevel="2">
      <c r="A96" s="39" t="s">
        <v>120</v>
      </c>
      <c r="B96" s="31" t="s">
        <v>198</v>
      </c>
      <c r="C96" s="68"/>
      <c r="D96" s="60" t="s">
        <v>45</v>
      </c>
      <c r="E96" s="8"/>
      <c r="F96" s="93">
        <f>IF(E96&gt;0,I96/E96,0)</f>
        <v>0</v>
      </c>
      <c r="G96" s="93">
        <f>IF(E96&gt;0,J96/E96,0)</f>
        <v>0</v>
      </c>
      <c r="H96" s="93">
        <f>F96+G96</f>
        <v>0</v>
      </c>
      <c r="I96" s="93">
        <f>SUM(I97:I112)-I112</f>
        <v>0</v>
      </c>
      <c r="J96" s="93">
        <f>SUM(J97:J112)-J112</f>
        <v>0</v>
      </c>
      <c r="K96" s="94">
        <f t="shared" si="12"/>
        <v>0</v>
      </c>
    </row>
    <row r="97" spans="1:11" s="5" customFormat="1" ht="17" hidden="1" outlineLevel="3">
      <c r="A97" s="41" t="s">
        <v>229</v>
      </c>
      <c r="B97" s="32" t="s">
        <v>204</v>
      </c>
      <c r="C97" s="68" t="s">
        <v>225</v>
      </c>
      <c r="D97" s="62" t="s">
        <v>25</v>
      </c>
      <c r="E97" s="8"/>
      <c r="F97" s="98"/>
      <c r="G97" s="98"/>
      <c r="H97" s="96">
        <f t="shared" ref="H97:H111" si="21">F97+G97</f>
        <v>0</v>
      </c>
      <c r="I97" s="96">
        <f t="shared" ref="I97:J111" si="22">$E97*F97</f>
        <v>0</v>
      </c>
      <c r="J97" s="96">
        <f t="shared" si="22"/>
        <v>0</v>
      </c>
      <c r="K97" s="94">
        <f t="shared" si="12"/>
        <v>0</v>
      </c>
    </row>
    <row r="98" spans="1:11" s="5" customFormat="1" ht="17" hidden="1" outlineLevel="3">
      <c r="A98" s="41" t="s">
        <v>230</v>
      </c>
      <c r="B98" s="32" t="s">
        <v>205</v>
      </c>
      <c r="C98" s="68" t="s">
        <v>323</v>
      </c>
      <c r="D98" s="62" t="s">
        <v>45</v>
      </c>
      <c r="E98" s="8"/>
      <c r="F98" s="98"/>
      <c r="G98" s="98"/>
      <c r="H98" s="96">
        <f t="shared" si="21"/>
        <v>0</v>
      </c>
      <c r="I98" s="96">
        <f t="shared" si="22"/>
        <v>0</v>
      </c>
      <c r="J98" s="96">
        <f t="shared" si="22"/>
        <v>0</v>
      </c>
      <c r="K98" s="94">
        <f t="shared" si="12"/>
        <v>0</v>
      </c>
    </row>
    <row r="99" spans="1:11" s="5" customFormat="1" ht="17" hidden="1" outlineLevel="3">
      <c r="A99" s="41" t="s">
        <v>231</v>
      </c>
      <c r="B99" s="32" t="s">
        <v>202</v>
      </c>
      <c r="C99" s="68" t="s">
        <v>225</v>
      </c>
      <c r="D99" s="62" t="s">
        <v>25</v>
      </c>
      <c r="E99" s="8"/>
      <c r="F99" s="98"/>
      <c r="G99" s="98"/>
      <c r="H99" s="96">
        <f t="shared" si="21"/>
        <v>0</v>
      </c>
      <c r="I99" s="96">
        <f t="shared" si="22"/>
        <v>0</v>
      </c>
      <c r="J99" s="96">
        <f t="shared" si="22"/>
        <v>0</v>
      </c>
      <c r="K99" s="94">
        <f t="shared" si="12"/>
        <v>0</v>
      </c>
    </row>
    <row r="100" spans="1:11" s="5" customFormat="1" ht="17" hidden="1" outlineLevel="3">
      <c r="A100" s="41" t="s">
        <v>232</v>
      </c>
      <c r="B100" s="32" t="s">
        <v>203</v>
      </c>
      <c r="C100" s="68" t="s">
        <v>225</v>
      </c>
      <c r="D100" s="62" t="s">
        <v>25</v>
      </c>
      <c r="E100" s="8"/>
      <c r="F100" s="98"/>
      <c r="G100" s="98"/>
      <c r="H100" s="96">
        <f t="shared" si="21"/>
        <v>0</v>
      </c>
      <c r="I100" s="96">
        <f t="shared" si="22"/>
        <v>0</v>
      </c>
      <c r="J100" s="96">
        <f t="shared" si="22"/>
        <v>0</v>
      </c>
      <c r="K100" s="94">
        <f t="shared" si="12"/>
        <v>0</v>
      </c>
    </row>
    <row r="101" spans="1:11" s="5" customFormat="1" ht="17" hidden="1" outlineLevel="3">
      <c r="A101" s="41" t="s">
        <v>233</v>
      </c>
      <c r="B101" s="32" t="s">
        <v>197</v>
      </c>
      <c r="C101" s="68"/>
      <c r="D101" s="62" t="s">
        <v>45</v>
      </c>
      <c r="E101" s="8"/>
      <c r="F101" s="98"/>
      <c r="G101" s="98"/>
      <c r="H101" s="96">
        <f t="shared" si="21"/>
        <v>0</v>
      </c>
      <c r="I101" s="96">
        <f t="shared" si="22"/>
        <v>0</v>
      </c>
      <c r="J101" s="96">
        <f t="shared" si="22"/>
        <v>0</v>
      </c>
      <c r="K101" s="94">
        <f t="shared" si="12"/>
        <v>0</v>
      </c>
    </row>
    <row r="102" spans="1:11" s="5" customFormat="1" ht="17" hidden="1" outlineLevel="3">
      <c r="A102" s="41" t="s">
        <v>234</v>
      </c>
      <c r="B102" s="32" t="s">
        <v>206</v>
      </c>
      <c r="C102" s="68"/>
      <c r="D102" s="62" t="s">
        <v>45</v>
      </c>
      <c r="E102" s="8"/>
      <c r="F102" s="98"/>
      <c r="G102" s="98"/>
      <c r="H102" s="96">
        <f t="shared" si="21"/>
        <v>0</v>
      </c>
      <c r="I102" s="96">
        <f t="shared" si="22"/>
        <v>0</v>
      </c>
      <c r="J102" s="96">
        <f t="shared" si="22"/>
        <v>0</v>
      </c>
      <c r="K102" s="94">
        <f t="shared" si="12"/>
        <v>0</v>
      </c>
    </row>
    <row r="103" spans="1:11" s="5" customFormat="1" ht="17" hidden="1" outlineLevel="3">
      <c r="A103" s="41" t="s">
        <v>235</v>
      </c>
      <c r="B103" s="32" t="s">
        <v>195</v>
      </c>
      <c r="C103" s="68" t="s">
        <v>196</v>
      </c>
      <c r="D103" s="62" t="s">
        <v>45</v>
      </c>
      <c r="E103" s="8"/>
      <c r="F103" s="98"/>
      <c r="G103" s="98"/>
      <c r="H103" s="96">
        <f t="shared" si="21"/>
        <v>0</v>
      </c>
      <c r="I103" s="96">
        <f t="shared" si="22"/>
        <v>0</v>
      </c>
      <c r="J103" s="96">
        <f t="shared" si="22"/>
        <v>0</v>
      </c>
      <c r="K103" s="94">
        <f t="shared" si="12"/>
        <v>0</v>
      </c>
    </row>
    <row r="104" spans="1:11" s="5" customFormat="1" ht="17" hidden="1" outlineLevel="3">
      <c r="A104" s="41" t="s">
        <v>236</v>
      </c>
      <c r="B104" s="32" t="s">
        <v>193</v>
      </c>
      <c r="C104" s="68" t="s">
        <v>194</v>
      </c>
      <c r="D104" s="62" t="s">
        <v>25</v>
      </c>
      <c r="E104" s="8"/>
      <c r="F104" s="98"/>
      <c r="G104" s="98"/>
      <c r="H104" s="96">
        <f t="shared" si="21"/>
        <v>0</v>
      </c>
      <c r="I104" s="96">
        <f t="shared" si="22"/>
        <v>0</v>
      </c>
      <c r="J104" s="96">
        <f t="shared" si="22"/>
        <v>0</v>
      </c>
      <c r="K104" s="94">
        <f t="shared" ref="K104:K156" si="23">I104+J104</f>
        <v>0</v>
      </c>
    </row>
    <row r="105" spans="1:11" s="5" customFormat="1" ht="34" hidden="1" outlineLevel="3">
      <c r="A105" s="41" t="s">
        <v>237</v>
      </c>
      <c r="B105" s="32" t="s">
        <v>182</v>
      </c>
      <c r="C105" s="68" t="s">
        <v>184</v>
      </c>
      <c r="D105" s="62" t="s">
        <v>25</v>
      </c>
      <c r="E105" s="8"/>
      <c r="F105" s="98"/>
      <c r="G105" s="98"/>
      <c r="H105" s="96">
        <f t="shared" si="21"/>
        <v>0</v>
      </c>
      <c r="I105" s="96">
        <f t="shared" si="22"/>
        <v>0</v>
      </c>
      <c r="J105" s="96">
        <f t="shared" si="22"/>
        <v>0</v>
      </c>
      <c r="K105" s="94">
        <f t="shared" si="23"/>
        <v>0</v>
      </c>
    </row>
    <row r="106" spans="1:11" s="5" customFormat="1" ht="34" hidden="1" outlineLevel="3">
      <c r="A106" s="41" t="s">
        <v>288</v>
      </c>
      <c r="B106" s="32" t="s">
        <v>183</v>
      </c>
      <c r="C106" s="68" t="s">
        <v>184</v>
      </c>
      <c r="D106" s="62" t="s">
        <v>25</v>
      </c>
      <c r="E106" s="8"/>
      <c r="F106" s="98"/>
      <c r="G106" s="98"/>
      <c r="H106" s="96">
        <f t="shared" si="21"/>
        <v>0</v>
      </c>
      <c r="I106" s="96">
        <f t="shared" si="22"/>
        <v>0</v>
      </c>
      <c r="J106" s="96">
        <f t="shared" si="22"/>
        <v>0</v>
      </c>
      <c r="K106" s="94">
        <f t="shared" si="23"/>
        <v>0</v>
      </c>
    </row>
    <row r="107" spans="1:11" s="5" customFormat="1" ht="17" hidden="1" outlineLevel="3">
      <c r="A107" s="41" t="s">
        <v>289</v>
      </c>
      <c r="B107" s="32" t="s">
        <v>201</v>
      </c>
      <c r="C107" s="68" t="s">
        <v>181</v>
      </c>
      <c r="D107" s="62" t="s">
        <v>25</v>
      </c>
      <c r="E107" s="8"/>
      <c r="F107" s="98"/>
      <c r="G107" s="98"/>
      <c r="H107" s="96">
        <f t="shared" si="21"/>
        <v>0</v>
      </c>
      <c r="I107" s="96">
        <f t="shared" si="22"/>
        <v>0</v>
      </c>
      <c r="J107" s="96">
        <f t="shared" si="22"/>
        <v>0</v>
      </c>
      <c r="K107" s="94">
        <f t="shared" si="23"/>
        <v>0</v>
      </c>
    </row>
    <row r="108" spans="1:11" s="5" customFormat="1" hidden="1" outlineLevel="3">
      <c r="A108" s="41"/>
      <c r="B108" s="42"/>
      <c r="C108" s="68"/>
      <c r="D108" s="65"/>
      <c r="E108" s="8"/>
      <c r="F108" s="98"/>
      <c r="G108" s="98"/>
      <c r="H108" s="96">
        <f t="shared" si="21"/>
        <v>0</v>
      </c>
      <c r="I108" s="96">
        <f t="shared" si="22"/>
        <v>0</v>
      </c>
      <c r="J108" s="96">
        <f t="shared" si="22"/>
        <v>0</v>
      </c>
      <c r="K108" s="94">
        <f t="shared" si="23"/>
        <v>0</v>
      </c>
    </row>
    <row r="109" spans="1:11" s="5" customFormat="1" hidden="1" outlineLevel="3">
      <c r="A109" s="41"/>
      <c r="B109" s="42"/>
      <c r="C109" s="68"/>
      <c r="D109" s="65"/>
      <c r="E109" s="8"/>
      <c r="F109" s="98"/>
      <c r="G109" s="98"/>
      <c r="H109" s="96">
        <f t="shared" si="21"/>
        <v>0</v>
      </c>
      <c r="I109" s="96">
        <f t="shared" si="22"/>
        <v>0</v>
      </c>
      <c r="J109" s="96">
        <f t="shared" si="22"/>
        <v>0</v>
      </c>
      <c r="K109" s="94">
        <f t="shared" si="23"/>
        <v>0</v>
      </c>
    </row>
    <row r="110" spans="1:11" s="5" customFormat="1" hidden="1" outlineLevel="3">
      <c r="A110" s="41"/>
      <c r="B110" s="42"/>
      <c r="C110" s="68"/>
      <c r="D110" s="65"/>
      <c r="E110" s="8"/>
      <c r="F110" s="98"/>
      <c r="G110" s="98"/>
      <c r="H110" s="96">
        <f t="shared" si="21"/>
        <v>0</v>
      </c>
      <c r="I110" s="96">
        <f t="shared" si="22"/>
        <v>0</v>
      </c>
      <c r="J110" s="96">
        <f t="shared" si="22"/>
        <v>0</v>
      </c>
      <c r="K110" s="94">
        <f t="shared" si="23"/>
        <v>0</v>
      </c>
    </row>
    <row r="111" spans="1:11" s="5" customFormat="1" hidden="1" outlineLevel="3">
      <c r="A111" s="41"/>
      <c r="B111" s="42"/>
      <c r="C111" s="68"/>
      <c r="D111" s="65"/>
      <c r="E111" s="8"/>
      <c r="F111" s="98"/>
      <c r="G111" s="98"/>
      <c r="H111" s="96">
        <f t="shared" si="21"/>
        <v>0</v>
      </c>
      <c r="I111" s="96">
        <f t="shared" si="22"/>
        <v>0</v>
      </c>
      <c r="J111" s="96">
        <f t="shared" si="22"/>
        <v>0</v>
      </c>
      <c r="K111" s="94">
        <f t="shared" si="23"/>
        <v>0</v>
      </c>
    </row>
    <row r="112" spans="1:11" ht="17" hidden="1" outlineLevel="2">
      <c r="A112" s="39" t="s">
        <v>239</v>
      </c>
      <c r="B112" s="31" t="s">
        <v>222</v>
      </c>
      <c r="C112" s="68"/>
      <c r="D112" s="60" t="s">
        <v>45</v>
      </c>
      <c r="E112" s="8"/>
      <c r="F112" s="93">
        <f>IF(E112&gt;0,I112/E112,0)</f>
        <v>0</v>
      </c>
      <c r="G112" s="93">
        <f>IF(E112&gt;0,J112/E112,0)</f>
        <v>0</v>
      </c>
      <c r="H112" s="93">
        <f>F112+G112</f>
        <v>0</v>
      </c>
      <c r="I112" s="93">
        <f>SUM(I113:I127)-I127</f>
        <v>0</v>
      </c>
      <c r="J112" s="93">
        <f>SUM(J113:J127)-J127</f>
        <v>0</v>
      </c>
      <c r="K112" s="94">
        <f t="shared" si="23"/>
        <v>0</v>
      </c>
    </row>
    <row r="113" spans="1:11" s="5" customFormat="1" ht="17" hidden="1" outlineLevel="3">
      <c r="A113" s="41" t="s">
        <v>240</v>
      </c>
      <c r="B113" s="32" t="s">
        <v>204</v>
      </c>
      <c r="C113" s="68" t="s">
        <v>225</v>
      </c>
      <c r="D113" s="62" t="s">
        <v>25</v>
      </c>
      <c r="E113" s="8"/>
      <c r="F113" s="98"/>
      <c r="G113" s="98"/>
      <c r="H113" s="96">
        <f t="shared" ref="H113:H126" si="24">F113+G113</f>
        <v>0</v>
      </c>
      <c r="I113" s="96">
        <f t="shared" ref="I113:J126" si="25">$E113*F113</f>
        <v>0</v>
      </c>
      <c r="J113" s="96">
        <f t="shared" si="25"/>
        <v>0</v>
      </c>
      <c r="K113" s="94">
        <f t="shared" si="23"/>
        <v>0</v>
      </c>
    </row>
    <row r="114" spans="1:11" s="5" customFormat="1" ht="17" hidden="1" outlineLevel="3">
      <c r="A114" s="41" t="s">
        <v>241</v>
      </c>
      <c r="B114" s="32" t="s">
        <v>205</v>
      </c>
      <c r="C114" s="68" t="s">
        <v>323</v>
      </c>
      <c r="D114" s="62" t="s">
        <v>45</v>
      </c>
      <c r="E114" s="8"/>
      <c r="F114" s="98"/>
      <c r="G114" s="98"/>
      <c r="H114" s="96">
        <f t="shared" si="24"/>
        <v>0</v>
      </c>
      <c r="I114" s="96">
        <f t="shared" si="25"/>
        <v>0</v>
      </c>
      <c r="J114" s="96">
        <f t="shared" si="25"/>
        <v>0</v>
      </c>
      <c r="K114" s="94">
        <f t="shared" si="23"/>
        <v>0</v>
      </c>
    </row>
    <row r="115" spans="1:11" s="5" customFormat="1" ht="17" hidden="1" outlineLevel="3">
      <c r="A115" s="41" t="s">
        <v>242</v>
      </c>
      <c r="B115" s="32" t="s">
        <v>202</v>
      </c>
      <c r="C115" s="68" t="s">
        <v>225</v>
      </c>
      <c r="D115" s="62" t="s">
        <v>25</v>
      </c>
      <c r="E115" s="8"/>
      <c r="F115" s="98"/>
      <c r="G115" s="98"/>
      <c r="H115" s="96">
        <f t="shared" si="24"/>
        <v>0</v>
      </c>
      <c r="I115" s="96">
        <f t="shared" si="25"/>
        <v>0</v>
      </c>
      <c r="J115" s="96">
        <f t="shared" si="25"/>
        <v>0</v>
      </c>
      <c r="K115" s="94">
        <f t="shared" si="23"/>
        <v>0</v>
      </c>
    </row>
    <row r="116" spans="1:11" s="5" customFormat="1" ht="17" hidden="1" outlineLevel="3">
      <c r="A116" s="41" t="s">
        <v>243</v>
      </c>
      <c r="B116" s="32" t="s">
        <v>203</v>
      </c>
      <c r="C116" s="68" t="s">
        <v>225</v>
      </c>
      <c r="D116" s="62" t="s">
        <v>25</v>
      </c>
      <c r="E116" s="8"/>
      <c r="F116" s="98"/>
      <c r="G116" s="98"/>
      <c r="H116" s="96">
        <f t="shared" si="24"/>
        <v>0</v>
      </c>
      <c r="I116" s="96">
        <f t="shared" si="25"/>
        <v>0</v>
      </c>
      <c r="J116" s="96">
        <f t="shared" si="25"/>
        <v>0</v>
      </c>
      <c r="K116" s="94">
        <f t="shared" si="23"/>
        <v>0</v>
      </c>
    </row>
    <row r="117" spans="1:11" s="5" customFormat="1" ht="17" hidden="1" outlineLevel="3">
      <c r="A117" s="41" t="s">
        <v>244</v>
      </c>
      <c r="B117" s="32" t="s">
        <v>197</v>
      </c>
      <c r="C117" s="68"/>
      <c r="D117" s="62" t="s">
        <v>45</v>
      </c>
      <c r="E117" s="8"/>
      <c r="F117" s="98"/>
      <c r="G117" s="98"/>
      <c r="H117" s="96">
        <f t="shared" si="24"/>
        <v>0</v>
      </c>
      <c r="I117" s="96">
        <f t="shared" si="25"/>
        <v>0</v>
      </c>
      <c r="J117" s="96">
        <f t="shared" si="25"/>
        <v>0</v>
      </c>
      <c r="K117" s="94">
        <f t="shared" si="23"/>
        <v>0</v>
      </c>
    </row>
    <row r="118" spans="1:11" s="5" customFormat="1" ht="17" hidden="1" outlineLevel="3">
      <c r="A118" s="41" t="s">
        <v>245</v>
      </c>
      <c r="B118" s="32" t="s">
        <v>206</v>
      </c>
      <c r="C118" s="68"/>
      <c r="D118" s="62" t="s">
        <v>45</v>
      </c>
      <c r="E118" s="8"/>
      <c r="F118" s="98"/>
      <c r="G118" s="98"/>
      <c r="H118" s="96">
        <f t="shared" si="24"/>
        <v>0</v>
      </c>
      <c r="I118" s="96">
        <f t="shared" si="25"/>
        <v>0</v>
      </c>
      <c r="J118" s="96">
        <f t="shared" si="25"/>
        <v>0</v>
      </c>
      <c r="K118" s="94">
        <f t="shared" si="23"/>
        <v>0</v>
      </c>
    </row>
    <row r="119" spans="1:11" s="5" customFormat="1" ht="17" hidden="1" outlineLevel="3">
      <c r="A119" s="41" t="s">
        <v>246</v>
      </c>
      <c r="B119" s="32" t="s">
        <v>193</v>
      </c>
      <c r="C119" s="68" t="s">
        <v>194</v>
      </c>
      <c r="D119" s="62" t="s">
        <v>25</v>
      </c>
      <c r="E119" s="8"/>
      <c r="F119" s="98"/>
      <c r="G119" s="98"/>
      <c r="H119" s="96">
        <f t="shared" si="24"/>
        <v>0</v>
      </c>
      <c r="I119" s="96">
        <f t="shared" si="25"/>
        <v>0</v>
      </c>
      <c r="J119" s="96">
        <f t="shared" si="25"/>
        <v>0</v>
      </c>
      <c r="K119" s="94">
        <f t="shared" si="23"/>
        <v>0</v>
      </c>
    </row>
    <row r="120" spans="1:11" s="5" customFormat="1" ht="17" hidden="1" outlineLevel="3">
      <c r="A120" s="41" t="s">
        <v>247</v>
      </c>
      <c r="B120" s="32" t="s">
        <v>294</v>
      </c>
      <c r="C120" s="68"/>
      <c r="D120" s="62" t="s">
        <v>45</v>
      </c>
      <c r="E120" s="8"/>
      <c r="F120" s="98"/>
      <c r="G120" s="98"/>
      <c r="H120" s="96"/>
      <c r="I120" s="96"/>
      <c r="J120" s="96"/>
      <c r="K120" s="94"/>
    </row>
    <row r="121" spans="1:11" s="5" customFormat="1" ht="17" hidden="1" outlineLevel="3">
      <c r="A121" s="41" t="s">
        <v>248</v>
      </c>
      <c r="B121" s="32" t="s">
        <v>285</v>
      </c>
      <c r="C121" s="68" t="s">
        <v>217</v>
      </c>
      <c r="D121" s="62" t="s">
        <v>45</v>
      </c>
      <c r="E121" s="8"/>
      <c r="F121" s="98"/>
      <c r="G121" s="98"/>
      <c r="H121" s="96">
        <f t="shared" si="24"/>
        <v>0</v>
      </c>
      <c r="I121" s="96">
        <f t="shared" si="25"/>
        <v>0</v>
      </c>
      <c r="J121" s="96">
        <f t="shared" si="25"/>
        <v>0</v>
      </c>
      <c r="K121" s="94">
        <f t="shared" si="23"/>
        <v>0</v>
      </c>
    </row>
    <row r="122" spans="1:11" s="5" customFormat="1" ht="17" hidden="1" outlineLevel="3">
      <c r="A122" s="41" t="s">
        <v>290</v>
      </c>
      <c r="B122" s="32" t="s">
        <v>223</v>
      </c>
      <c r="C122" s="68" t="s">
        <v>225</v>
      </c>
      <c r="D122" s="62" t="s">
        <v>25</v>
      </c>
      <c r="E122" s="8"/>
      <c r="F122" s="98"/>
      <c r="G122" s="98"/>
      <c r="H122" s="96">
        <f t="shared" si="24"/>
        <v>0</v>
      </c>
      <c r="I122" s="96">
        <f t="shared" si="25"/>
        <v>0</v>
      </c>
      <c r="J122" s="96">
        <f t="shared" si="25"/>
        <v>0</v>
      </c>
      <c r="K122" s="94">
        <f t="shared" si="23"/>
        <v>0</v>
      </c>
    </row>
    <row r="123" spans="1:11" s="5" customFormat="1" ht="17" hidden="1" outlineLevel="3">
      <c r="A123" s="41" t="s">
        <v>291</v>
      </c>
      <c r="B123" s="32" t="s">
        <v>224</v>
      </c>
      <c r="C123" s="68"/>
      <c r="D123" s="62" t="s">
        <v>45</v>
      </c>
      <c r="E123" s="8"/>
      <c r="F123" s="98"/>
      <c r="G123" s="98"/>
      <c r="H123" s="96">
        <f t="shared" si="24"/>
        <v>0</v>
      </c>
      <c r="I123" s="96">
        <f t="shared" si="25"/>
        <v>0</v>
      </c>
      <c r="J123" s="96">
        <f t="shared" si="25"/>
        <v>0</v>
      </c>
      <c r="K123" s="94">
        <f t="shared" si="23"/>
        <v>0</v>
      </c>
    </row>
    <row r="124" spans="1:11" s="5" customFormat="1" hidden="1" outlineLevel="3">
      <c r="A124" s="41"/>
      <c r="B124" s="42"/>
      <c r="C124" s="68"/>
      <c r="D124" s="65"/>
      <c r="E124" s="8"/>
      <c r="F124" s="98"/>
      <c r="G124" s="98"/>
      <c r="H124" s="96">
        <f t="shared" si="24"/>
        <v>0</v>
      </c>
      <c r="I124" s="96">
        <f t="shared" si="25"/>
        <v>0</v>
      </c>
      <c r="J124" s="96">
        <f t="shared" si="25"/>
        <v>0</v>
      </c>
      <c r="K124" s="94">
        <f t="shared" si="23"/>
        <v>0</v>
      </c>
    </row>
    <row r="125" spans="1:11" s="5" customFormat="1" hidden="1" outlineLevel="3">
      <c r="A125" s="41"/>
      <c r="B125" s="42"/>
      <c r="C125" s="68"/>
      <c r="D125" s="65"/>
      <c r="E125" s="8"/>
      <c r="F125" s="98"/>
      <c r="G125" s="98"/>
      <c r="H125" s="96">
        <f t="shared" si="24"/>
        <v>0</v>
      </c>
      <c r="I125" s="96">
        <f t="shared" si="25"/>
        <v>0</v>
      </c>
      <c r="J125" s="96">
        <f t="shared" si="25"/>
        <v>0</v>
      </c>
      <c r="K125" s="94">
        <f t="shared" si="23"/>
        <v>0</v>
      </c>
    </row>
    <row r="126" spans="1:11" s="5" customFormat="1" hidden="1" outlineLevel="3">
      <c r="A126" s="41"/>
      <c r="B126" s="42"/>
      <c r="C126" s="68"/>
      <c r="D126" s="65"/>
      <c r="E126" s="8"/>
      <c r="F126" s="98"/>
      <c r="G126" s="98"/>
      <c r="H126" s="96">
        <f t="shared" si="24"/>
        <v>0</v>
      </c>
      <c r="I126" s="96">
        <f t="shared" si="25"/>
        <v>0</v>
      </c>
      <c r="J126" s="96">
        <f t="shared" si="25"/>
        <v>0</v>
      </c>
      <c r="K126" s="94">
        <f t="shared" si="23"/>
        <v>0</v>
      </c>
    </row>
    <row r="127" spans="1:11" ht="17" hidden="1" outlineLevel="2">
      <c r="A127" s="39" t="s">
        <v>251</v>
      </c>
      <c r="B127" s="31" t="s">
        <v>284</v>
      </c>
      <c r="C127" s="68"/>
      <c r="D127" s="60" t="s">
        <v>45</v>
      </c>
      <c r="E127" s="8"/>
      <c r="F127" s="93">
        <f>IF(E127&gt;0,I127/E127,0)</f>
        <v>0</v>
      </c>
      <c r="G127" s="93">
        <f>IF(E127&gt;0,J127/E127,0)</f>
        <v>0</v>
      </c>
      <c r="H127" s="93">
        <f>F127+G127</f>
        <v>0</v>
      </c>
      <c r="I127" s="93">
        <f>SUM(I128:I141)-I141</f>
        <v>0</v>
      </c>
      <c r="J127" s="93">
        <f>SUM(J128:J141)-J141</f>
        <v>0</v>
      </c>
      <c r="K127" s="94">
        <f t="shared" si="23"/>
        <v>0</v>
      </c>
    </row>
    <row r="128" spans="1:11" s="5" customFormat="1" ht="17" hidden="1" outlineLevel="3">
      <c r="A128" s="41" t="s">
        <v>252</v>
      </c>
      <c r="B128" s="32" t="s">
        <v>204</v>
      </c>
      <c r="C128" s="68" t="s">
        <v>225</v>
      </c>
      <c r="D128" s="62" t="s">
        <v>25</v>
      </c>
      <c r="E128" s="8"/>
      <c r="F128" s="98"/>
      <c r="G128" s="98"/>
      <c r="H128" s="96">
        <f t="shared" ref="H128:H140" si="26">F128+G128</f>
        <v>0</v>
      </c>
      <c r="I128" s="96">
        <f t="shared" ref="I128:J140" si="27">$E128*F128</f>
        <v>0</v>
      </c>
      <c r="J128" s="96">
        <f t="shared" si="27"/>
        <v>0</v>
      </c>
      <c r="K128" s="94">
        <f t="shared" si="23"/>
        <v>0</v>
      </c>
    </row>
    <row r="129" spans="1:11" s="5" customFormat="1" ht="17" hidden="1" outlineLevel="3">
      <c r="A129" s="41" t="s">
        <v>256</v>
      </c>
      <c r="B129" s="32" t="s">
        <v>205</v>
      </c>
      <c r="C129" s="68" t="s">
        <v>323</v>
      </c>
      <c r="D129" s="62" t="s">
        <v>45</v>
      </c>
      <c r="E129" s="8"/>
      <c r="F129" s="98"/>
      <c r="G129" s="98"/>
      <c r="H129" s="96">
        <f t="shared" si="26"/>
        <v>0</v>
      </c>
      <c r="I129" s="96">
        <f t="shared" si="27"/>
        <v>0</v>
      </c>
      <c r="J129" s="96">
        <f t="shared" si="27"/>
        <v>0</v>
      </c>
      <c r="K129" s="94">
        <f t="shared" si="23"/>
        <v>0</v>
      </c>
    </row>
    <row r="130" spans="1:11" s="5" customFormat="1" ht="17" hidden="1" outlineLevel="3">
      <c r="A130" s="41" t="s">
        <v>257</v>
      </c>
      <c r="B130" s="32" t="s">
        <v>202</v>
      </c>
      <c r="C130" s="68" t="s">
        <v>225</v>
      </c>
      <c r="D130" s="62" t="s">
        <v>25</v>
      </c>
      <c r="E130" s="8"/>
      <c r="F130" s="98"/>
      <c r="G130" s="98"/>
      <c r="H130" s="96">
        <f t="shared" si="26"/>
        <v>0</v>
      </c>
      <c r="I130" s="96">
        <f t="shared" si="27"/>
        <v>0</v>
      </c>
      <c r="J130" s="96">
        <f t="shared" si="27"/>
        <v>0</v>
      </c>
      <c r="K130" s="94">
        <f t="shared" si="23"/>
        <v>0</v>
      </c>
    </row>
    <row r="131" spans="1:11" s="5" customFormat="1" ht="17" hidden="1" outlineLevel="3">
      <c r="A131" s="41" t="s">
        <v>258</v>
      </c>
      <c r="B131" s="32" t="s">
        <v>203</v>
      </c>
      <c r="C131" s="68" t="s">
        <v>225</v>
      </c>
      <c r="D131" s="62" t="s">
        <v>25</v>
      </c>
      <c r="E131" s="8"/>
      <c r="F131" s="98"/>
      <c r="G131" s="98"/>
      <c r="H131" s="96">
        <f t="shared" si="26"/>
        <v>0</v>
      </c>
      <c r="I131" s="96">
        <f t="shared" si="27"/>
        <v>0</v>
      </c>
      <c r="J131" s="96">
        <f t="shared" si="27"/>
        <v>0</v>
      </c>
      <c r="K131" s="94">
        <f t="shared" si="23"/>
        <v>0</v>
      </c>
    </row>
    <row r="132" spans="1:11" s="5" customFormat="1" ht="17" hidden="1" outlineLevel="3">
      <c r="A132" s="41" t="s">
        <v>259</v>
      </c>
      <c r="B132" s="32" t="s">
        <v>197</v>
      </c>
      <c r="C132" s="68"/>
      <c r="D132" s="62" t="s">
        <v>45</v>
      </c>
      <c r="E132" s="8"/>
      <c r="F132" s="98"/>
      <c r="G132" s="98"/>
      <c r="H132" s="96">
        <f t="shared" si="26"/>
        <v>0</v>
      </c>
      <c r="I132" s="96">
        <f t="shared" si="27"/>
        <v>0</v>
      </c>
      <c r="J132" s="96">
        <f t="shared" si="27"/>
        <v>0</v>
      </c>
      <c r="K132" s="94">
        <f t="shared" si="23"/>
        <v>0</v>
      </c>
    </row>
    <row r="133" spans="1:11" s="5" customFormat="1" ht="17" hidden="1" outlineLevel="3">
      <c r="A133" s="41" t="s">
        <v>260</v>
      </c>
      <c r="B133" s="32" t="s">
        <v>206</v>
      </c>
      <c r="C133" s="68"/>
      <c r="D133" s="62" t="s">
        <v>45</v>
      </c>
      <c r="E133" s="8"/>
      <c r="F133" s="98"/>
      <c r="G133" s="98"/>
      <c r="H133" s="96">
        <f t="shared" si="26"/>
        <v>0</v>
      </c>
      <c r="I133" s="96">
        <f t="shared" si="27"/>
        <v>0</v>
      </c>
      <c r="J133" s="96">
        <f t="shared" si="27"/>
        <v>0</v>
      </c>
      <c r="K133" s="94">
        <f t="shared" si="23"/>
        <v>0</v>
      </c>
    </row>
    <row r="134" spans="1:11" s="5" customFormat="1" ht="17" hidden="1" outlineLevel="3">
      <c r="A134" s="41" t="s">
        <v>261</v>
      </c>
      <c r="B134" s="32" t="s">
        <v>195</v>
      </c>
      <c r="C134" s="68" t="s">
        <v>196</v>
      </c>
      <c r="D134" s="62" t="s">
        <v>45</v>
      </c>
      <c r="E134" s="8"/>
      <c r="F134" s="98"/>
      <c r="G134" s="98"/>
      <c r="H134" s="96">
        <f t="shared" si="26"/>
        <v>0</v>
      </c>
      <c r="I134" s="96">
        <f t="shared" si="27"/>
        <v>0</v>
      </c>
      <c r="J134" s="96">
        <f t="shared" si="27"/>
        <v>0</v>
      </c>
      <c r="K134" s="94">
        <f t="shared" si="23"/>
        <v>0</v>
      </c>
    </row>
    <row r="135" spans="1:11" s="5" customFormat="1" ht="17" hidden="1" outlineLevel="3">
      <c r="A135" s="41" t="s">
        <v>262</v>
      </c>
      <c r="B135" s="32" t="s">
        <v>193</v>
      </c>
      <c r="C135" s="68" t="s">
        <v>194</v>
      </c>
      <c r="D135" s="62" t="s">
        <v>25</v>
      </c>
      <c r="E135" s="8"/>
      <c r="F135" s="98"/>
      <c r="G135" s="98"/>
      <c r="H135" s="96">
        <f t="shared" si="26"/>
        <v>0</v>
      </c>
      <c r="I135" s="96">
        <f t="shared" si="27"/>
        <v>0</v>
      </c>
      <c r="J135" s="96">
        <f t="shared" si="27"/>
        <v>0</v>
      </c>
      <c r="K135" s="94">
        <f t="shared" si="23"/>
        <v>0</v>
      </c>
    </row>
    <row r="136" spans="1:11" s="5" customFormat="1" ht="17" hidden="1" outlineLevel="3">
      <c r="A136" s="41" t="s">
        <v>263</v>
      </c>
      <c r="B136" s="32" t="s">
        <v>226</v>
      </c>
      <c r="C136" s="68" t="s">
        <v>227</v>
      </c>
      <c r="D136" s="62" t="s">
        <v>25</v>
      </c>
      <c r="E136" s="8"/>
      <c r="F136" s="98"/>
      <c r="G136" s="98"/>
      <c r="H136" s="96">
        <f t="shared" si="26"/>
        <v>0</v>
      </c>
      <c r="I136" s="96">
        <f t="shared" si="27"/>
        <v>0</v>
      </c>
      <c r="J136" s="96">
        <f t="shared" si="27"/>
        <v>0</v>
      </c>
      <c r="K136" s="94">
        <f t="shared" si="23"/>
        <v>0</v>
      </c>
    </row>
    <row r="137" spans="1:11" s="5" customFormat="1" ht="17" hidden="1" outlineLevel="3">
      <c r="A137" s="41" t="s">
        <v>297</v>
      </c>
      <c r="B137" s="32" t="s">
        <v>228</v>
      </c>
      <c r="C137" s="68" t="s">
        <v>238</v>
      </c>
      <c r="D137" s="62" t="s">
        <v>45</v>
      </c>
      <c r="E137" s="8"/>
      <c r="F137" s="98"/>
      <c r="G137" s="98"/>
      <c r="H137" s="96">
        <f t="shared" si="26"/>
        <v>0</v>
      </c>
      <c r="I137" s="96">
        <f t="shared" si="27"/>
        <v>0</v>
      </c>
      <c r="J137" s="96">
        <f t="shared" si="27"/>
        <v>0</v>
      </c>
      <c r="K137" s="94">
        <f t="shared" si="23"/>
        <v>0</v>
      </c>
    </row>
    <row r="138" spans="1:11" s="5" customFormat="1" hidden="1" outlineLevel="3">
      <c r="A138" s="41"/>
      <c r="B138" s="42"/>
      <c r="C138" s="68"/>
      <c r="D138" s="65"/>
      <c r="E138" s="8"/>
      <c r="F138" s="98"/>
      <c r="G138" s="98"/>
      <c r="H138" s="96">
        <f t="shared" si="26"/>
        <v>0</v>
      </c>
      <c r="I138" s="96">
        <f t="shared" si="27"/>
        <v>0</v>
      </c>
      <c r="J138" s="96">
        <f t="shared" si="27"/>
        <v>0</v>
      </c>
      <c r="K138" s="94">
        <f t="shared" si="23"/>
        <v>0</v>
      </c>
    </row>
    <row r="139" spans="1:11" s="5" customFormat="1" hidden="1" outlineLevel="3">
      <c r="A139" s="41"/>
      <c r="B139" s="42"/>
      <c r="C139" s="68"/>
      <c r="D139" s="65"/>
      <c r="E139" s="8"/>
      <c r="F139" s="98"/>
      <c r="G139" s="98"/>
      <c r="H139" s="96">
        <f t="shared" si="26"/>
        <v>0</v>
      </c>
      <c r="I139" s="96">
        <f t="shared" si="27"/>
        <v>0</v>
      </c>
      <c r="J139" s="96">
        <f t="shared" si="27"/>
        <v>0</v>
      </c>
      <c r="K139" s="94">
        <f t="shared" si="23"/>
        <v>0</v>
      </c>
    </row>
    <row r="140" spans="1:11" s="5" customFormat="1" hidden="1" outlineLevel="3">
      <c r="A140" s="41"/>
      <c r="B140" s="42"/>
      <c r="C140" s="68"/>
      <c r="D140" s="65"/>
      <c r="E140" s="8"/>
      <c r="F140" s="98"/>
      <c r="G140" s="98"/>
      <c r="H140" s="96">
        <f t="shared" si="26"/>
        <v>0</v>
      </c>
      <c r="I140" s="96">
        <f t="shared" si="27"/>
        <v>0</v>
      </c>
      <c r="J140" s="96">
        <f t="shared" si="27"/>
        <v>0</v>
      </c>
      <c r="K140" s="94">
        <f t="shared" si="23"/>
        <v>0</v>
      </c>
    </row>
    <row r="141" spans="1:11" ht="34" hidden="1" outlineLevel="2">
      <c r="A141" s="39" t="s">
        <v>253</v>
      </c>
      <c r="B141" s="31" t="s">
        <v>292</v>
      </c>
      <c r="C141" s="68"/>
      <c r="D141" s="60" t="s">
        <v>45</v>
      </c>
      <c r="E141" s="8"/>
      <c r="F141" s="93">
        <f>IF(E141&gt;0,I141/E141,0)</f>
        <v>0</v>
      </c>
      <c r="G141" s="93">
        <f>IF(E141&gt;0,J141/E141,0)</f>
        <v>0</v>
      </c>
      <c r="H141" s="93">
        <f>F141+G141</f>
        <v>0</v>
      </c>
      <c r="I141" s="93">
        <f>SUM(I142:I157)-I157</f>
        <v>0</v>
      </c>
      <c r="J141" s="93">
        <f>SUM(J142:J157)-J157</f>
        <v>0</v>
      </c>
      <c r="K141" s="94">
        <f t="shared" si="23"/>
        <v>0</v>
      </c>
    </row>
    <row r="142" spans="1:11" s="5" customFormat="1" ht="17" hidden="1" outlineLevel="3">
      <c r="A142" s="41" t="s">
        <v>255</v>
      </c>
      <c r="B142" s="32" t="s">
        <v>204</v>
      </c>
      <c r="C142" s="68" t="s">
        <v>225</v>
      </c>
      <c r="D142" s="62" t="s">
        <v>25</v>
      </c>
      <c r="E142" s="8"/>
      <c r="F142" s="98"/>
      <c r="G142" s="98"/>
      <c r="H142" s="96">
        <f t="shared" ref="H142:H156" si="28">F142+G142</f>
        <v>0</v>
      </c>
      <c r="I142" s="96">
        <f t="shared" ref="I142:J156" si="29">$E142*F142</f>
        <v>0</v>
      </c>
      <c r="J142" s="96">
        <f t="shared" si="29"/>
        <v>0</v>
      </c>
      <c r="K142" s="94">
        <f t="shared" si="23"/>
        <v>0</v>
      </c>
    </row>
    <row r="143" spans="1:11" s="5" customFormat="1" ht="17" hidden="1" outlineLevel="3">
      <c r="A143" s="41" t="s">
        <v>264</v>
      </c>
      <c r="B143" s="32" t="s">
        <v>205</v>
      </c>
      <c r="C143" s="68" t="s">
        <v>323</v>
      </c>
      <c r="D143" s="62" t="s">
        <v>45</v>
      </c>
      <c r="E143" s="8"/>
      <c r="F143" s="98"/>
      <c r="G143" s="98"/>
      <c r="H143" s="96">
        <f t="shared" si="28"/>
        <v>0</v>
      </c>
      <c r="I143" s="96">
        <f t="shared" si="29"/>
        <v>0</v>
      </c>
      <c r="J143" s="96">
        <f t="shared" si="29"/>
        <v>0</v>
      </c>
      <c r="K143" s="94">
        <f t="shared" si="23"/>
        <v>0</v>
      </c>
    </row>
    <row r="144" spans="1:11" s="5" customFormat="1" ht="17" hidden="1" outlineLevel="3">
      <c r="A144" s="41" t="s">
        <v>265</v>
      </c>
      <c r="B144" s="32" t="s">
        <v>202</v>
      </c>
      <c r="C144" s="68" t="s">
        <v>225</v>
      </c>
      <c r="D144" s="62" t="s">
        <v>25</v>
      </c>
      <c r="E144" s="8"/>
      <c r="F144" s="98"/>
      <c r="G144" s="98"/>
      <c r="H144" s="96">
        <f t="shared" si="28"/>
        <v>0</v>
      </c>
      <c r="I144" s="96">
        <f t="shared" si="29"/>
        <v>0</v>
      </c>
      <c r="J144" s="96">
        <f t="shared" si="29"/>
        <v>0</v>
      </c>
      <c r="K144" s="94">
        <f t="shared" si="23"/>
        <v>0</v>
      </c>
    </row>
    <row r="145" spans="1:11" s="5" customFormat="1" ht="17" hidden="1" outlineLevel="3">
      <c r="A145" s="41" t="s">
        <v>266</v>
      </c>
      <c r="B145" s="32" t="s">
        <v>203</v>
      </c>
      <c r="C145" s="68" t="s">
        <v>225</v>
      </c>
      <c r="D145" s="62" t="s">
        <v>25</v>
      </c>
      <c r="E145" s="8"/>
      <c r="F145" s="98"/>
      <c r="G145" s="98"/>
      <c r="H145" s="96">
        <f t="shared" si="28"/>
        <v>0</v>
      </c>
      <c r="I145" s="96">
        <f t="shared" si="29"/>
        <v>0</v>
      </c>
      <c r="J145" s="96">
        <f t="shared" si="29"/>
        <v>0</v>
      </c>
      <c r="K145" s="94">
        <f t="shared" si="23"/>
        <v>0</v>
      </c>
    </row>
    <row r="146" spans="1:11" s="5" customFormat="1" ht="17" hidden="1" outlineLevel="3">
      <c r="A146" s="41" t="s">
        <v>267</v>
      </c>
      <c r="B146" s="32" t="s">
        <v>197</v>
      </c>
      <c r="C146" s="68"/>
      <c r="D146" s="62" t="s">
        <v>45</v>
      </c>
      <c r="E146" s="8"/>
      <c r="F146" s="98"/>
      <c r="G146" s="98"/>
      <c r="H146" s="96">
        <f t="shared" si="28"/>
        <v>0</v>
      </c>
      <c r="I146" s="96">
        <f t="shared" si="29"/>
        <v>0</v>
      </c>
      <c r="J146" s="96">
        <f t="shared" si="29"/>
        <v>0</v>
      </c>
      <c r="K146" s="94">
        <f t="shared" si="23"/>
        <v>0</v>
      </c>
    </row>
    <row r="147" spans="1:11" s="5" customFormat="1" ht="17" hidden="1" outlineLevel="3">
      <c r="A147" s="41" t="s">
        <v>521</v>
      </c>
      <c r="B147" s="32" t="s">
        <v>206</v>
      </c>
      <c r="C147" s="68"/>
      <c r="D147" s="62" t="s">
        <v>45</v>
      </c>
      <c r="E147" s="8"/>
      <c r="F147" s="98"/>
      <c r="G147" s="98"/>
      <c r="H147" s="96">
        <f t="shared" si="28"/>
        <v>0</v>
      </c>
      <c r="I147" s="96">
        <f t="shared" si="29"/>
        <v>0</v>
      </c>
      <c r="J147" s="96">
        <f t="shared" si="29"/>
        <v>0</v>
      </c>
      <c r="K147" s="94">
        <f t="shared" si="23"/>
        <v>0</v>
      </c>
    </row>
    <row r="148" spans="1:11" s="5" customFormat="1" ht="17" hidden="1" outlineLevel="3">
      <c r="A148" s="41" t="s">
        <v>522</v>
      </c>
      <c r="B148" s="32" t="s">
        <v>195</v>
      </c>
      <c r="C148" s="68" t="s">
        <v>196</v>
      </c>
      <c r="D148" s="62" t="s">
        <v>45</v>
      </c>
      <c r="E148" s="8"/>
      <c r="F148" s="98"/>
      <c r="G148" s="98"/>
      <c r="H148" s="96">
        <f t="shared" si="28"/>
        <v>0</v>
      </c>
      <c r="I148" s="96">
        <f t="shared" si="29"/>
        <v>0</v>
      </c>
      <c r="J148" s="96">
        <f t="shared" si="29"/>
        <v>0</v>
      </c>
      <c r="K148" s="94">
        <f t="shared" si="23"/>
        <v>0</v>
      </c>
    </row>
    <row r="149" spans="1:11" s="5" customFormat="1" ht="17" hidden="1" outlineLevel="3">
      <c r="A149" s="41" t="s">
        <v>523</v>
      </c>
      <c r="B149" s="32" t="s">
        <v>193</v>
      </c>
      <c r="C149" s="68" t="s">
        <v>194</v>
      </c>
      <c r="D149" s="62" t="s">
        <v>25</v>
      </c>
      <c r="E149" s="8"/>
      <c r="F149" s="98"/>
      <c r="G149" s="98"/>
      <c r="H149" s="96">
        <f t="shared" si="28"/>
        <v>0</v>
      </c>
      <c r="I149" s="96">
        <f t="shared" si="29"/>
        <v>0</v>
      </c>
      <c r="J149" s="96">
        <f t="shared" si="29"/>
        <v>0</v>
      </c>
      <c r="K149" s="94">
        <f t="shared" si="23"/>
        <v>0</v>
      </c>
    </row>
    <row r="150" spans="1:11" s="5" customFormat="1" ht="17" hidden="1" outlineLevel="3">
      <c r="A150" s="41" t="s">
        <v>524</v>
      </c>
      <c r="B150" s="32" t="s">
        <v>226</v>
      </c>
      <c r="C150" s="68" t="s">
        <v>227</v>
      </c>
      <c r="D150" s="62" t="s">
        <v>25</v>
      </c>
      <c r="E150" s="8"/>
      <c r="F150" s="98"/>
      <c r="G150" s="98"/>
      <c r="H150" s="96">
        <f t="shared" si="28"/>
        <v>0</v>
      </c>
      <c r="I150" s="96">
        <f t="shared" si="29"/>
        <v>0</v>
      </c>
      <c r="J150" s="96">
        <f t="shared" si="29"/>
        <v>0</v>
      </c>
      <c r="K150" s="94">
        <f t="shared" si="23"/>
        <v>0</v>
      </c>
    </row>
    <row r="151" spans="1:11" s="5" customFormat="1" ht="17" hidden="1" outlineLevel="3">
      <c r="A151" s="41" t="s">
        <v>525</v>
      </c>
      <c r="B151" s="32" t="s">
        <v>228</v>
      </c>
      <c r="C151" s="68" t="s">
        <v>238</v>
      </c>
      <c r="D151" s="62" t="s">
        <v>45</v>
      </c>
      <c r="E151" s="8"/>
      <c r="F151" s="98"/>
      <c r="G151" s="98"/>
      <c r="H151" s="96">
        <f t="shared" si="28"/>
        <v>0</v>
      </c>
      <c r="I151" s="96">
        <f t="shared" si="29"/>
        <v>0</v>
      </c>
      <c r="J151" s="96">
        <f t="shared" si="29"/>
        <v>0</v>
      </c>
      <c r="K151" s="94">
        <f t="shared" si="23"/>
        <v>0</v>
      </c>
    </row>
    <row r="152" spans="1:11" s="5" customFormat="1" ht="17" hidden="1" outlineLevel="3">
      <c r="A152" s="41" t="s">
        <v>526</v>
      </c>
      <c r="B152" s="32" t="s">
        <v>228</v>
      </c>
      <c r="C152" s="68" t="s">
        <v>238</v>
      </c>
      <c r="D152" s="62" t="s">
        <v>45</v>
      </c>
      <c r="E152" s="8"/>
      <c r="F152" s="98"/>
      <c r="G152" s="98"/>
      <c r="H152" s="96">
        <f t="shared" si="28"/>
        <v>0</v>
      </c>
      <c r="I152" s="96">
        <f t="shared" si="29"/>
        <v>0</v>
      </c>
      <c r="J152" s="96">
        <f t="shared" si="29"/>
        <v>0</v>
      </c>
      <c r="K152" s="94">
        <f t="shared" si="23"/>
        <v>0</v>
      </c>
    </row>
    <row r="153" spans="1:11" s="5" customFormat="1" ht="17" hidden="1" outlineLevel="3">
      <c r="A153" s="41" t="s">
        <v>527</v>
      </c>
      <c r="B153" s="32" t="s">
        <v>228</v>
      </c>
      <c r="C153" s="68" t="s">
        <v>238</v>
      </c>
      <c r="D153" s="62" t="s">
        <v>45</v>
      </c>
      <c r="E153" s="8"/>
      <c r="F153" s="98"/>
      <c r="G153" s="98"/>
      <c r="H153" s="96">
        <f t="shared" si="28"/>
        <v>0</v>
      </c>
      <c r="I153" s="96">
        <f t="shared" si="29"/>
        <v>0</v>
      </c>
      <c r="J153" s="96">
        <f t="shared" si="29"/>
        <v>0</v>
      </c>
      <c r="K153" s="94">
        <f t="shared" si="23"/>
        <v>0</v>
      </c>
    </row>
    <row r="154" spans="1:11" s="5" customFormat="1" hidden="1" outlineLevel="3">
      <c r="A154" s="41"/>
      <c r="B154" s="42"/>
      <c r="C154" s="68"/>
      <c r="D154" s="65"/>
      <c r="E154" s="8"/>
      <c r="F154" s="98"/>
      <c r="G154" s="98"/>
      <c r="H154" s="96">
        <f t="shared" si="28"/>
        <v>0</v>
      </c>
      <c r="I154" s="96">
        <f t="shared" si="29"/>
        <v>0</v>
      </c>
      <c r="J154" s="96">
        <f t="shared" si="29"/>
        <v>0</v>
      </c>
      <c r="K154" s="94">
        <f t="shared" si="23"/>
        <v>0</v>
      </c>
    </row>
    <row r="155" spans="1:11" s="5" customFormat="1" hidden="1" outlineLevel="3">
      <c r="A155" s="41"/>
      <c r="B155" s="42"/>
      <c r="C155" s="68"/>
      <c r="D155" s="65"/>
      <c r="E155" s="8"/>
      <c r="F155" s="98"/>
      <c r="G155" s="98"/>
      <c r="H155" s="96">
        <f t="shared" si="28"/>
        <v>0</v>
      </c>
      <c r="I155" s="96">
        <f t="shared" si="29"/>
        <v>0</v>
      </c>
      <c r="J155" s="96">
        <f t="shared" si="29"/>
        <v>0</v>
      </c>
      <c r="K155" s="94">
        <f t="shared" si="23"/>
        <v>0</v>
      </c>
    </row>
    <row r="156" spans="1:11" s="5" customFormat="1" hidden="1" outlineLevel="3">
      <c r="A156" s="41"/>
      <c r="B156" s="42"/>
      <c r="C156" s="68"/>
      <c r="D156" s="65"/>
      <c r="E156" s="8"/>
      <c r="F156" s="98"/>
      <c r="G156" s="98"/>
      <c r="H156" s="96">
        <f t="shared" si="28"/>
        <v>0</v>
      </c>
      <c r="I156" s="96">
        <f t="shared" si="29"/>
        <v>0</v>
      </c>
      <c r="J156" s="96">
        <f t="shared" si="29"/>
        <v>0</v>
      </c>
      <c r="K156" s="94">
        <f t="shared" si="23"/>
        <v>0</v>
      </c>
    </row>
    <row r="157" spans="1:11" ht="34" hidden="1" outlineLevel="2">
      <c r="A157" s="39" t="s">
        <v>254</v>
      </c>
      <c r="B157" s="31" t="s">
        <v>293</v>
      </c>
      <c r="C157" s="68"/>
      <c r="D157" s="60" t="s">
        <v>45</v>
      </c>
      <c r="E157" s="8"/>
      <c r="F157" s="93">
        <f>IF(E157&gt;0,I157/E157,0)</f>
        <v>0</v>
      </c>
      <c r="G157" s="93">
        <f>IF(E157&gt;0,J157/E157,0)</f>
        <v>0</v>
      </c>
      <c r="H157" s="93">
        <f>F157+G157</f>
        <v>0</v>
      </c>
      <c r="I157" s="93">
        <f>SUM(I158:I173)-I173</f>
        <v>0</v>
      </c>
      <c r="J157" s="93">
        <f>SUM(J158:J173)-J173</f>
        <v>0</v>
      </c>
      <c r="K157" s="94">
        <f>I157+J157</f>
        <v>0</v>
      </c>
    </row>
    <row r="158" spans="1:11" s="5" customFormat="1" ht="17" hidden="1" outlineLevel="3">
      <c r="A158" s="41" t="s">
        <v>268</v>
      </c>
      <c r="B158" s="32" t="s">
        <v>204</v>
      </c>
      <c r="C158" s="68" t="s">
        <v>225</v>
      </c>
      <c r="D158" s="62" t="s">
        <v>25</v>
      </c>
      <c r="E158" s="8"/>
      <c r="F158" s="98"/>
      <c r="G158" s="98"/>
      <c r="H158" s="96">
        <f t="shared" ref="H158:H172" si="30">F158+G158</f>
        <v>0</v>
      </c>
      <c r="I158" s="96">
        <f t="shared" ref="I158:J172" si="31">$E158*F158</f>
        <v>0</v>
      </c>
      <c r="J158" s="96">
        <f t="shared" si="31"/>
        <v>0</v>
      </c>
      <c r="K158" s="94">
        <f t="shared" ref="K158:K221" si="32">I158+J158</f>
        <v>0</v>
      </c>
    </row>
    <row r="159" spans="1:11" s="5" customFormat="1" ht="17" hidden="1" outlineLevel="3">
      <c r="A159" s="41" t="s">
        <v>269</v>
      </c>
      <c r="B159" s="32" t="s">
        <v>205</v>
      </c>
      <c r="C159" s="68" t="s">
        <v>323</v>
      </c>
      <c r="D159" s="62" t="s">
        <v>45</v>
      </c>
      <c r="E159" s="8"/>
      <c r="F159" s="98"/>
      <c r="G159" s="98"/>
      <c r="H159" s="96">
        <f t="shared" si="30"/>
        <v>0</v>
      </c>
      <c r="I159" s="96">
        <f t="shared" si="31"/>
        <v>0</v>
      </c>
      <c r="J159" s="96">
        <f t="shared" si="31"/>
        <v>0</v>
      </c>
      <c r="K159" s="94">
        <f t="shared" si="32"/>
        <v>0</v>
      </c>
    </row>
    <row r="160" spans="1:11" s="5" customFormat="1" ht="17" hidden="1" outlineLevel="3">
      <c r="A160" s="41" t="s">
        <v>270</v>
      </c>
      <c r="B160" s="32" t="s">
        <v>202</v>
      </c>
      <c r="C160" s="68" t="s">
        <v>225</v>
      </c>
      <c r="D160" s="62" t="s">
        <v>25</v>
      </c>
      <c r="E160" s="8"/>
      <c r="F160" s="98"/>
      <c r="G160" s="98"/>
      <c r="H160" s="96">
        <f t="shared" si="30"/>
        <v>0</v>
      </c>
      <c r="I160" s="96">
        <f t="shared" si="31"/>
        <v>0</v>
      </c>
      <c r="J160" s="96">
        <f t="shared" si="31"/>
        <v>0</v>
      </c>
      <c r="K160" s="94">
        <f t="shared" si="32"/>
        <v>0</v>
      </c>
    </row>
    <row r="161" spans="1:11" s="5" customFormat="1" ht="17" hidden="1" outlineLevel="3">
      <c r="A161" s="41" t="s">
        <v>271</v>
      </c>
      <c r="B161" s="32" t="s">
        <v>203</v>
      </c>
      <c r="C161" s="68" t="s">
        <v>225</v>
      </c>
      <c r="D161" s="62" t="s">
        <v>25</v>
      </c>
      <c r="E161" s="8"/>
      <c r="F161" s="98"/>
      <c r="G161" s="98"/>
      <c r="H161" s="96">
        <f t="shared" si="30"/>
        <v>0</v>
      </c>
      <c r="I161" s="96">
        <f t="shared" si="31"/>
        <v>0</v>
      </c>
      <c r="J161" s="96">
        <f t="shared" si="31"/>
        <v>0</v>
      </c>
      <c r="K161" s="94">
        <f t="shared" si="32"/>
        <v>0</v>
      </c>
    </row>
    <row r="162" spans="1:11" s="5" customFormat="1" ht="17" hidden="1" outlineLevel="3">
      <c r="A162" s="41" t="s">
        <v>272</v>
      </c>
      <c r="B162" s="32" t="s">
        <v>197</v>
      </c>
      <c r="C162" s="68"/>
      <c r="D162" s="62" t="s">
        <v>45</v>
      </c>
      <c r="E162" s="8"/>
      <c r="F162" s="98"/>
      <c r="G162" s="98"/>
      <c r="H162" s="96">
        <f t="shared" si="30"/>
        <v>0</v>
      </c>
      <c r="I162" s="96">
        <f t="shared" si="31"/>
        <v>0</v>
      </c>
      <c r="J162" s="96">
        <f t="shared" si="31"/>
        <v>0</v>
      </c>
      <c r="K162" s="94">
        <f t="shared" si="32"/>
        <v>0</v>
      </c>
    </row>
    <row r="163" spans="1:11" s="5" customFormat="1" ht="17" hidden="1" outlineLevel="3">
      <c r="A163" s="41" t="s">
        <v>273</v>
      </c>
      <c r="B163" s="32" t="s">
        <v>206</v>
      </c>
      <c r="C163" s="68"/>
      <c r="D163" s="62" t="s">
        <v>45</v>
      </c>
      <c r="E163" s="8"/>
      <c r="F163" s="98"/>
      <c r="G163" s="98"/>
      <c r="H163" s="96">
        <f t="shared" si="30"/>
        <v>0</v>
      </c>
      <c r="I163" s="96">
        <f t="shared" si="31"/>
        <v>0</v>
      </c>
      <c r="J163" s="96">
        <f t="shared" si="31"/>
        <v>0</v>
      </c>
      <c r="K163" s="94">
        <f t="shared" si="32"/>
        <v>0</v>
      </c>
    </row>
    <row r="164" spans="1:11" s="5" customFormat="1" ht="17" hidden="1" outlineLevel="3">
      <c r="A164" s="41" t="s">
        <v>274</v>
      </c>
      <c r="B164" s="32" t="s">
        <v>195</v>
      </c>
      <c r="C164" s="68" t="s">
        <v>196</v>
      </c>
      <c r="D164" s="62" t="s">
        <v>45</v>
      </c>
      <c r="E164" s="8"/>
      <c r="F164" s="98"/>
      <c r="G164" s="98"/>
      <c r="H164" s="96">
        <f t="shared" si="30"/>
        <v>0</v>
      </c>
      <c r="I164" s="96">
        <f t="shared" si="31"/>
        <v>0</v>
      </c>
      <c r="J164" s="96">
        <f t="shared" si="31"/>
        <v>0</v>
      </c>
      <c r="K164" s="94">
        <f t="shared" si="32"/>
        <v>0</v>
      </c>
    </row>
    <row r="165" spans="1:11" s="5" customFormat="1" ht="17" hidden="1" outlineLevel="3">
      <c r="A165" s="41" t="s">
        <v>275</v>
      </c>
      <c r="B165" s="32" t="s">
        <v>193</v>
      </c>
      <c r="C165" s="68" t="s">
        <v>194</v>
      </c>
      <c r="D165" s="62" t="s">
        <v>25</v>
      </c>
      <c r="E165" s="8"/>
      <c r="F165" s="98"/>
      <c r="G165" s="98"/>
      <c r="H165" s="96">
        <f t="shared" si="30"/>
        <v>0</v>
      </c>
      <c r="I165" s="96">
        <f t="shared" si="31"/>
        <v>0</v>
      </c>
      <c r="J165" s="96">
        <f t="shared" si="31"/>
        <v>0</v>
      </c>
      <c r="K165" s="94">
        <f t="shared" si="32"/>
        <v>0</v>
      </c>
    </row>
    <row r="166" spans="1:11" s="5" customFormat="1" ht="17" hidden="1" outlineLevel="3">
      <c r="A166" s="41" t="s">
        <v>528</v>
      </c>
      <c r="B166" s="32" t="s">
        <v>226</v>
      </c>
      <c r="C166" s="68" t="s">
        <v>227</v>
      </c>
      <c r="D166" s="62" t="s">
        <v>25</v>
      </c>
      <c r="E166" s="8"/>
      <c r="F166" s="98"/>
      <c r="G166" s="98"/>
      <c r="H166" s="96">
        <f t="shared" si="30"/>
        <v>0</v>
      </c>
      <c r="I166" s="96">
        <f t="shared" si="31"/>
        <v>0</v>
      </c>
      <c r="J166" s="96">
        <f t="shared" si="31"/>
        <v>0</v>
      </c>
      <c r="K166" s="94">
        <f t="shared" si="32"/>
        <v>0</v>
      </c>
    </row>
    <row r="167" spans="1:11" s="5" customFormat="1" ht="17" hidden="1" outlineLevel="3">
      <c r="A167" s="41" t="s">
        <v>529</v>
      </c>
      <c r="B167" s="32" t="s">
        <v>228</v>
      </c>
      <c r="C167" s="68" t="s">
        <v>238</v>
      </c>
      <c r="D167" s="62" t="s">
        <v>45</v>
      </c>
      <c r="E167" s="8"/>
      <c r="F167" s="98"/>
      <c r="G167" s="98"/>
      <c r="H167" s="96">
        <f t="shared" si="30"/>
        <v>0</v>
      </c>
      <c r="I167" s="96">
        <f t="shared" si="31"/>
        <v>0</v>
      </c>
      <c r="J167" s="96">
        <f t="shared" si="31"/>
        <v>0</v>
      </c>
      <c r="K167" s="94">
        <f t="shared" si="32"/>
        <v>0</v>
      </c>
    </row>
    <row r="168" spans="1:11" s="5" customFormat="1" ht="17" hidden="1" outlineLevel="3">
      <c r="A168" s="41" t="s">
        <v>530</v>
      </c>
      <c r="B168" s="32" t="s">
        <v>228</v>
      </c>
      <c r="C168" s="68" t="s">
        <v>238</v>
      </c>
      <c r="D168" s="62" t="s">
        <v>45</v>
      </c>
      <c r="E168" s="8"/>
      <c r="F168" s="98"/>
      <c r="G168" s="98"/>
      <c r="H168" s="96">
        <f t="shared" si="30"/>
        <v>0</v>
      </c>
      <c r="I168" s="96">
        <f t="shared" si="31"/>
        <v>0</v>
      </c>
      <c r="J168" s="96">
        <f t="shared" si="31"/>
        <v>0</v>
      </c>
      <c r="K168" s="94">
        <f t="shared" si="32"/>
        <v>0</v>
      </c>
    </row>
    <row r="169" spans="1:11" s="5" customFormat="1" ht="17" hidden="1" outlineLevel="3">
      <c r="A169" s="41" t="s">
        <v>531</v>
      </c>
      <c r="B169" s="32" t="s">
        <v>228</v>
      </c>
      <c r="C169" s="68" t="s">
        <v>238</v>
      </c>
      <c r="D169" s="62" t="s">
        <v>45</v>
      </c>
      <c r="E169" s="8"/>
      <c r="F169" s="98"/>
      <c r="G169" s="98"/>
      <c r="H169" s="96">
        <f t="shared" si="30"/>
        <v>0</v>
      </c>
      <c r="I169" s="96">
        <f t="shared" si="31"/>
        <v>0</v>
      </c>
      <c r="J169" s="96">
        <f t="shared" si="31"/>
        <v>0</v>
      </c>
      <c r="K169" s="94">
        <f t="shared" si="32"/>
        <v>0</v>
      </c>
    </row>
    <row r="170" spans="1:11" s="5" customFormat="1" hidden="1" outlineLevel="3">
      <c r="A170" s="41"/>
      <c r="B170" s="42"/>
      <c r="C170" s="68"/>
      <c r="D170" s="65"/>
      <c r="E170" s="8"/>
      <c r="F170" s="98"/>
      <c r="G170" s="98"/>
      <c r="H170" s="96">
        <f t="shared" si="30"/>
        <v>0</v>
      </c>
      <c r="I170" s="96">
        <f t="shared" si="31"/>
        <v>0</v>
      </c>
      <c r="J170" s="96">
        <f t="shared" si="31"/>
        <v>0</v>
      </c>
      <c r="K170" s="94">
        <f t="shared" si="32"/>
        <v>0</v>
      </c>
    </row>
    <row r="171" spans="1:11" s="5" customFormat="1" hidden="1" outlineLevel="3">
      <c r="A171" s="41"/>
      <c r="B171" s="42"/>
      <c r="C171" s="68"/>
      <c r="D171" s="65"/>
      <c r="E171" s="8"/>
      <c r="F171" s="98"/>
      <c r="G171" s="98"/>
      <c r="H171" s="96">
        <f t="shared" si="30"/>
        <v>0</v>
      </c>
      <c r="I171" s="96">
        <f t="shared" si="31"/>
        <v>0</v>
      </c>
      <c r="J171" s="96">
        <f t="shared" si="31"/>
        <v>0</v>
      </c>
      <c r="K171" s="94">
        <f t="shared" si="32"/>
        <v>0</v>
      </c>
    </row>
    <row r="172" spans="1:11" s="5" customFormat="1" hidden="1" outlineLevel="3">
      <c r="A172" s="41"/>
      <c r="B172" s="42"/>
      <c r="C172" s="68"/>
      <c r="D172" s="65"/>
      <c r="E172" s="8"/>
      <c r="F172" s="98"/>
      <c r="G172" s="98"/>
      <c r="H172" s="96">
        <f t="shared" si="30"/>
        <v>0</v>
      </c>
      <c r="I172" s="96">
        <f t="shared" si="31"/>
        <v>0</v>
      </c>
      <c r="J172" s="96">
        <f t="shared" si="31"/>
        <v>0</v>
      </c>
      <c r="K172" s="94">
        <f t="shared" si="32"/>
        <v>0</v>
      </c>
    </row>
    <row r="173" spans="1:11" ht="34" hidden="1" outlineLevel="2">
      <c r="A173" s="39" t="s">
        <v>276</v>
      </c>
      <c r="B173" s="31" t="s">
        <v>300</v>
      </c>
      <c r="C173" s="68"/>
      <c r="D173" s="60" t="s">
        <v>45</v>
      </c>
      <c r="E173" s="8"/>
      <c r="F173" s="93">
        <f>IF(E173&gt;0,I173/E173,0)</f>
        <v>0</v>
      </c>
      <c r="G173" s="93">
        <f>IF(E173&gt;0,J173/E173,0)</f>
        <v>0</v>
      </c>
      <c r="H173" s="93">
        <f>F173+G173</f>
        <v>0</v>
      </c>
      <c r="I173" s="93">
        <f>SUM(I174:I188)-I188</f>
        <v>0</v>
      </c>
      <c r="J173" s="93">
        <f>SUM(J174:J188)-J188</f>
        <v>0</v>
      </c>
      <c r="K173" s="94">
        <f t="shared" si="32"/>
        <v>0</v>
      </c>
    </row>
    <row r="174" spans="1:11" s="5" customFormat="1" ht="17" hidden="1" outlineLevel="3">
      <c r="A174" s="41" t="s">
        <v>277</v>
      </c>
      <c r="B174" s="32" t="s">
        <v>204</v>
      </c>
      <c r="C174" s="68" t="s">
        <v>225</v>
      </c>
      <c r="D174" s="62" t="s">
        <v>25</v>
      </c>
      <c r="E174" s="8"/>
      <c r="F174" s="98"/>
      <c r="G174" s="98"/>
      <c r="H174" s="96">
        <f t="shared" ref="H174:H187" si="33">F174+G174</f>
        <v>0</v>
      </c>
      <c r="I174" s="96">
        <f t="shared" ref="I174:J187" si="34">$E174*F174</f>
        <v>0</v>
      </c>
      <c r="J174" s="96">
        <f t="shared" si="34"/>
        <v>0</v>
      </c>
      <c r="K174" s="94">
        <f t="shared" si="32"/>
        <v>0</v>
      </c>
    </row>
    <row r="175" spans="1:11" s="5" customFormat="1" ht="17" hidden="1" outlineLevel="3">
      <c r="A175" s="41" t="s">
        <v>301</v>
      </c>
      <c r="B175" s="32" t="s">
        <v>205</v>
      </c>
      <c r="C175" s="68" t="s">
        <v>323</v>
      </c>
      <c r="D175" s="62" t="s">
        <v>45</v>
      </c>
      <c r="E175" s="8"/>
      <c r="F175" s="98"/>
      <c r="G175" s="98"/>
      <c r="H175" s="96">
        <f t="shared" si="33"/>
        <v>0</v>
      </c>
      <c r="I175" s="96">
        <f t="shared" si="34"/>
        <v>0</v>
      </c>
      <c r="J175" s="96">
        <f t="shared" si="34"/>
        <v>0</v>
      </c>
      <c r="K175" s="94">
        <f t="shared" si="32"/>
        <v>0</v>
      </c>
    </row>
    <row r="176" spans="1:11" s="5" customFormat="1" ht="17" hidden="1" outlineLevel="3">
      <c r="A176" s="41" t="s">
        <v>302</v>
      </c>
      <c r="B176" s="32" t="s">
        <v>202</v>
      </c>
      <c r="C176" s="68" t="s">
        <v>225</v>
      </c>
      <c r="D176" s="62" t="s">
        <v>25</v>
      </c>
      <c r="E176" s="8"/>
      <c r="F176" s="98"/>
      <c r="G176" s="98"/>
      <c r="H176" s="96">
        <f t="shared" si="33"/>
        <v>0</v>
      </c>
      <c r="I176" s="96">
        <f t="shared" si="34"/>
        <v>0</v>
      </c>
      <c r="J176" s="96">
        <f t="shared" si="34"/>
        <v>0</v>
      </c>
      <c r="K176" s="94">
        <f t="shared" si="32"/>
        <v>0</v>
      </c>
    </row>
    <row r="177" spans="1:11" s="5" customFormat="1" ht="17" hidden="1" outlineLevel="3">
      <c r="A177" s="41" t="s">
        <v>303</v>
      </c>
      <c r="B177" s="32" t="s">
        <v>203</v>
      </c>
      <c r="C177" s="68" t="s">
        <v>225</v>
      </c>
      <c r="D177" s="62" t="s">
        <v>25</v>
      </c>
      <c r="E177" s="8"/>
      <c r="F177" s="98"/>
      <c r="G177" s="98"/>
      <c r="H177" s="96">
        <f t="shared" si="33"/>
        <v>0</v>
      </c>
      <c r="I177" s="96">
        <f t="shared" si="34"/>
        <v>0</v>
      </c>
      <c r="J177" s="96">
        <f t="shared" si="34"/>
        <v>0</v>
      </c>
      <c r="K177" s="94">
        <f t="shared" si="32"/>
        <v>0</v>
      </c>
    </row>
    <row r="178" spans="1:11" s="5" customFormat="1" ht="17" hidden="1" outlineLevel="3">
      <c r="A178" s="41" t="s">
        <v>304</v>
      </c>
      <c r="B178" s="32" t="s">
        <v>197</v>
      </c>
      <c r="C178" s="68"/>
      <c r="D178" s="62" t="s">
        <v>45</v>
      </c>
      <c r="E178" s="8"/>
      <c r="F178" s="98"/>
      <c r="G178" s="98"/>
      <c r="H178" s="96">
        <f t="shared" si="33"/>
        <v>0</v>
      </c>
      <c r="I178" s="96">
        <f t="shared" si="34"/>
        <v>0</v>
      </c>
      <c r="J178" s="96">
        <f t="shared" si="34"/>
        <v>0</v>
      </c>
      <c r="K178" s="94">
        <f t="shared" si="32"/>
        <v>0</v>
      </c>
    </row>
    <row r="179" spans="1:11" s="5" customFormat="1" ht="17" hidden="1" outlineLevel="3">
      <c r="A179" s="41" t="s">
        <v>305</v>
      </c>
      <c r="B179" s="32" t="s">
        <v>206</v>
      </c>
      <c r="C179" s="68"/>
      <c r="D179" s="62" t="s">
        <v>45</v>
      </c>
      <c r="E179" s="8"/>
      <c r="F179" s="98"/>
      <c r="G179" s="98"/>
      <c r="H179" s="96">
        <f t="shared" si="33"/>
        <v>0</v>
      </c>
      <c r="I179" s="96">
        <f t="shared" si="34"/>
        <v>0</v>
      </c>
      <c r="J179" s="96">
        <f t="shared" si="34"/>
        <v>0</v>
      </c>
      <c r="K179" s="94">
        <f t="shared" si="32"/>
        <v>0</v>
      </c>
    </row>
    <row r="180" spans="1:11" s="5" customFormat="1" ht="17" hidden="1" outlineLevel="3">
      <c r="A180" s="41" t="s">
        <v>306</v>
      </c>
      <c r="B180" s="32" t="s">
        <v>195</v>
      </c>
      <c r="C180" s="68" t="s">
        <v>196</v>
      </c>
      <c r="D180" s="62" t="s">
        <v>45</v>
      </c>
      <c r="E180" s="8"/>
      <c r="F180" s="98"/>
      <c r="G180" s="98"/>
      <c r="H180" s="96">
        <f t="shared" si="33"/>
        <v>0</v>
      </c>
      <c r="I180" s="96">
        <f t="shared" si="34"/>
        <v>0</v>
      </c>
      <c r="J180" s="96">
        <f t="shared" si="34"/>
        <v>0</v>
      </c>
      <c r="K180" s="94">
        <f t="shared" si="32"/>
        <v>0</v>
      </c>
    </row>
    <row r="181" spans="1:11" s="5" customFormat="1" ht="17" hidden="1" outlineLevel="3">
      <c r="A181" s="41" t="s">
        <v>532</v>
      </c>
      <c r="B181" s="32" t="s">
        <v>193</v>
      </c>
      <c r="C181" s="68" t="s">
        <v>194</v>
      </c>
      <c r="D181" s="62" t="s">
        <v>25</v>
      </c>
      <c r="E181" s="8"/>
      <c r="F181" s="98"/>
      <c r="G181" s="98"/>
      <c r="H181" s="96">
        <f t="shared" si="33"/>
        <v>0</v>
      </c>
      <c r="I181" s="96">
        <f t="shared" si="34"/>
        <v>0</v>
      </c>
      <c r="J181" s="96">
        <f t="shared" si="34"/>
        <v>0</v>
      </c>
      <c r="K181" s="94">
        <f t="shared" si="32"/>
        <v>0</v>
      </c>
    </row>
    <row r="182" spans="1:11" s="5" customFormat="1" ht="34" hidden="1" outlineLevel="3">
      <c r="A182" s="41" t="s">
        <v>533</v>
      </c>
      <c r="B182" s="32" t="s">
        <v>295</v>
      </c>
      <c r="C182" s="68" t="s">
        <v>296</v>
      </c>
      <c r="D182" s="62" t="s">
        <v>25</v>
      </c>
      <c r="E182" s="8"/>
      <c r="F182" s="98"/>
      <c r="G182" s="98"/>
      <c r="H182" s="96">
        <f t="shared" si="33"/>
        <v>0</v>
      </c>
      <c r="I182" s="96">
        <f t="shared" si="34"/>
        <v>0</v>
      </c>
      <c r="J182" s="96">
        <f t="shared" si="34"/>
        <v>0</v>
      </c>
      <c r="K182" s="94">
        <f t="shared" si="32"/>
        <v>0</v>
      </c>
    </row>
    <row r="183" spans="1:11" s="5" customFormat="1" ht="34" hidden="1" outlineLevel="3">
      <c r="A183" s="41" t="s">
        <v>534</v>
      </c>
      <c r="B183" s="32" t="s">
        <v>299</v>
      </c>
      <c r="C183" s="68" t="s">
        <v>298</v>
      </c>
      <c r="D183" s="62" t="s">
        <v>25</v>
      </c>
      <c r="E183" s="8"/>
      <c r="F183" s="98"/>
      <c r="G183" s="98"/>
      <c r="H183" s="96">
        <f t="shared" si="33"/>
        <v>0</v>
      </c>
      <c r="I183" s="96">
        <f t="shared" si="34"/>
        <v>0</v>
      </c>
      <c r="J183" s="96">
        <f t="shared" si="34"/>
        <v>0</v>
      </c>
      <c r="K183" s="94">
        <f t="shared" si="32"/>
        <v>0</v>
      </c>
    </row>
    <row r="184" spans="1:11" s="5" customFormat="1" ht="34" hidden="1" outlineLevel="3">
      <c r="A184" s="41" t="s">
        <v>535</v>
      </c>
      <c r="B184" s="32" t="s">
        <v>299</v>
      </c>
      <c r="C184" s="68" t="s">
        <v>298</v>
      </c>
      <c r="D184" s="62" t="s">
        <v>25</v>
      </c>
      <c r="E184" s="8"/>
      <c r="F184" s="98"/>
      <c r="G184" s="98"/>
      <c r="H184" s="96">
        <f t="shared" si="33"/>
        <v>0</v>
      </c>
      <c r="I184" s="96">
        <f t="shared" si="34"/>
        <v>0</v>
      </c>
      <c r="J184" s="96">
        <f t="shared" si="34"/>
        <v>0</v>
      </c>
      <c r="K184" s="94">
        <f t="shared" si="32"/>
        <v>0</v>
      </c>
    </row>
    <row r="185" spans="1:11" hidden="1" outlineLevel="3">
      <c r="A185" s="39"/>
      <c r="B185" s="40"/>
      <c r="C185" s="68"/>
      <c r="D185" s="66"/>
      <c r="E185" s="8"/>
      <c r="F185" s="98"/>
      <c r="G185" s="98"/>
      <c r="H185" s="96">
        <f t="shared" si="33"/>
        <v>0</v>
      </c>
      <c r="I185" s="96">
        <f t="shared" si="34"/>
        <v>0</v>
      </c>
      <c r="J185" s="96">
        <f t="shared" si="34"/>
        <v>0</v>
      </c>
      <c r="K185" s="94">
        <f t="shared" si="32"/>
        <v>0</v>
      </c>
    </row>
    <row r="186" spans="1:11" hidden="1" outlineLevel="3">
      <c r="A186" s="39"/>
      <c r="B186" s="40"/>
      <c r="C186" s="68"/>
      <c r="D186" s="66"/>
      <c r="E186" s="8"/>
      <c r="F186" s="98"/>
      <c r="G186" s="98"/>
      <c r="H186" s="96">
        <f t="shared" si="33"/>
        <v>0</v>
      </c>
      <c r="I186" s="96">
        <f t="shared" si="34"/>
        <v>0</v>
      </c>
      <c r="J186" s="96">
        <f t="shared" si="34"/>
        <v>0</v>
      </c>
      <c r="K186" s="94">
        <f t="shared" si="32"/>
        <v>0</v>
      </c>
    </row>
    <row r="187" spans="1:11" hidden="1" outlineLevel="3">
      <c r="A187" s="39"/>
      <c r="B187" s="40"/>
      <c r="C187" s="68"/>
      <c r="D187" s="66"/>
      <c r="E187" s="8"/>
      <c r="F187" s="98"/>
      <c r="G187" s="98"/>
      <c r="H187" s="96">
        <f t="shared" si="33"/>
        <v>0</v>
      </c>
      <c r="I187" s="96">
        <f t="shared" si="34"/>
        <v>0</v>
      </c>
      <c r="J187" s="96">
        <f t="shared" si="34"/>
        <v>0</v>
      </c>
      <c r="K187" s="94">
        <f t="shared" si="32"/>
        <v>0</v>
      </c>
    </row>
    <row r="188" spans="1:11" ht="34" hidden="1" outlineLevel="2">
      <c r="A188" s="39" t="s">
        <v>278</v>
      </c>
      <c r="B188" s="31" t="s">
        <v>317</v>
      </c>
      <c r="C188" s="68"/>
      <c r="D188" s="60" t="s">
        <v>45</v>
      </c>
      <c r="E188" s="8"/>
      <c r="F188" s="93">
        <f>IF(E188&gt;0,I188/E188,0)</f>
        <v>0</v>
      </c>
      <c r="G188" s="93">
        <f>IF(E188&gt;0,J188/E188,0)</f>
        <v>0</v>
      </c>
      <c r="H188" s="93">
        <f>F188+G188</f>
        <v>0</v>
      </c>
      <c r="I188" s="93">
        <f>SUM(I189:I197)-I197</f>
        <v>0</v>
      </c>
      <c r="J188" s="93">
        <f>SUM(J189:J197)-J197</f>
        <v>0</v>
      </c>
      <c r="K188" s="94">
        <f t="shared" si="32"/>
        <v>0</v>
      </c>
    </row>
    <row r="189" spans="1:11" s="5" customFormat="1" ht="17" hidden="1" outlineLevel="3">
      <c r="A189" s="41" t="s">
        <v>279</v>
      </c>
      <c r="B189" s="32" t="s">
        <v>204</v>
      </c>
      <c r="C189" s="68"/>
      <c r="D189" s="62" t="s">
        <v>25</v>
      </c>
      <c r="E189" s="8"/>
      <c r="F189" s="98"/>
      <c r="G189" s="98"/>
      <c r="H189" s="96">
        <f t="shared" ref="H189:H196" si="35">F189+G189</f>
        <v>0</v>
      </c>
      <c r="I189" s="96">
        <f t="shared" ref="I189:J196" si="36">$E189*F189</f>
        <v>0</v>
      </c>
      <c r="J189" s="96">
        <f t="shared" si="36"/>
        <v>0</v>
      </c>
      <c r="K189" s="94">
        <f t="shared" si="32"/>
        <v>0</v>
      </c>
    </row>
    <row r="190" spans="1:11" s="5" customFormat="1" ht="17" hidden="1" outlineLevel="3">
      <c r="A190" s="41" t="s">
        <v>280</v>
      </c>
      <c r="B190" s="32" t="s">
        <v>205</v>
      </c>
      <c r="C190" s="68" t="s">
        <v>323</v>
      </c>
      <c r="D190" s="62" t="s">
        <v>45</v>
      </c>
      <c r="E190" s="8"/>
      <c r="F190" s="98"/>
      <c r="G190" s="98"/>
      <c r="H190" s="96">
        <f t="shared" si="35"/>
        <v>0</v>
      </c>
      <c r="I190" s="96">
        <f t="shared" si="36"/>
        <v>0</v>
      </c>
      <c r="J190" s="96">
        <f t="shared" si="36"/>
        <v>0</v>
      </c>
      <c r="K190" s="94">
        <f t="shared" si="32"/>
        <v>0</v>
      </c>
    </row>
    <row r="191" spans="1:11" s="5" customFormat="1" ht="17" hidden="1" outlineLevel="3">
      <c r="A191" s="41" t="s">
        <v>281</v>
      </c>
      <c r="B191" s="32" t="s">
        <v>202</v>
      </c>
      <c r="C191" s="68" t="s">
        <v>323</v>
      </c>
      <c r="D191" s="62" t="s">
        <v>25</v>
      </c>
      <c r="E191" s="8"/>
      <c r="F191" s="98"/>
      <c r="G191" s="98"/>
      <c r="H191" s="96">
        <f t="shared" si="35"/>
        <v>0</v>
      </c>
      <c r="I191" s="96">
        <f t="shared" si="36"/>
        <v>0</v>
      </c>
      <c r="J191" s="96">
        <f t="shared" si="36"/>
        <v>0</v>
      </c>
      <c r="K191" s="94">
        <f t="shared" si="32"/>
        <v>0</v>
      </c>
    </row>
    <row r="192" spans="1:11" s="5" customFormat="1" ht="17" hidden="1" outlineLevel="3">
      <c r="A192" s="41" t="s">
        <v>282</v>
      </c>
      <c r="B192" s="32" t="s">
        <v>206</v>
      </c>
      <c r="C192" s="68"/>
      <c r="D192" s="62" t="s">
        <v>45</v>
      </c>
      <c r="E192" s="8"/>
      <c r="F192" s="98"/>
      <c r="G192" s="98"/>
      <c r="H192" s="96">
        <f t="shared" si="35"/>
        <v>0</v>
      </c>
      <c r="I192" s="96">
        <f t="shared" si="36"/>
        <v>0</v>
      </c>
      <c r="J192" s="96">
        <f t="shared" si="36"/>
        <v>0</v>
      </c>
      <c r="K192" s="94">
        <f t="shared" si="32"/>
        <v>0</v>
      </c>
    </row>
    <row r="193" spans="1:11" ht="34" hidden="1" outlineLevel="3">
      <c r="A193" s="41" t="s">
        <v>283</v>
      </c>
      <c r="B193" s="32" t="s">
        <v>595</v>
      </c>
      <c r="C193" s="68" t="s">
        <v>596</v>
      </c>
      <c r="D193" s="62" t="s">
        <v>45</v>
      </c>
      <c r="E193" s="8"/>
      <c r="F193" s="98"/>
      <c r="G193" s="98"/>
      <c r="H193" s="96">
        <f t="shared" si="35"/>
        <v>0</v>
      </c>
      <c r="I193" s="96">
        <f t="shared" si="36"/>
        <v>0</v>
      </c>
      <c r="J193" s="96">
        <f t="shared" si="36"/>
        <v>0</v>
      </c>
      <c r="K193" s="94">
        <f t="shared" si="32"/>
        <v>0</v>
      </c>
    </row>
    <row r="194" spans="1:11" hidden="1" outlineLevel="3">
      <c r="A194" s="39"/>
      <c r="B194" s="40"/>
      <c r="C194" s="68"/>
      <c r="D194" s="66"/>
      <c r="E194" s="8"/>
      <c r="F194" s="98"/>
      <c r="G194" s="98"/>
      <c r="H194" s="96">
        <f t="shared" si="35"/>
        <v>0</v>
      </c>
      <c r="I194" s="96">
        <f t="shared" si="36"/>
        <v>0</v>
      </c>
      <c r="J194" s="96">
        <f t="shared" si="36"/>
        <v>0</v>
      </c>
      <c r="K194" s="94">
        <f t="shared" si="32"/>
        <v>0</v>
      </c>
    </row>
    <row r="195" spans="1:11" hidden="1" outlineLevel="3">
      <c r="A195" s="39"/>
      <c r="B195" s="40"/>
      <c r="C195" s="68"/>
      <c r="D195" s="66"/>
      <c r="E195" s="8"/>
      <c r="F195" s="98"/>
      <c r="G195" s="98"/>
      <c r="H195" s="96">
        <f t="shared" si="35"/>
        <v>0</v>
      </c>
      <c r="I195" s="96">
        <f t="shared" si="36"/>
        <v>0</v>
      </c>
      <c r="J195" s="96">
        <f t="shared" si="36"/>
        <v>0</v>
      </c>
      <c r="K195" s="94">
        <f t="shared" si="32"/>
        <v>0</v>
      </c>
    </row>
    <row r="196" spans="1:11" hidden="1" outlineLevel="3">
      <c r="A196" s="39"/>
      <c r="B196" s="40"/>
      <c r="C196" s="68"/>
      <c r="D196" s="66"/>
      <c r="E196" s="8"/>
      <c r="F196" s="98"/>
      <c r="G196" s="98"/>
      <c r="H196" s="96">
        <f t="shared" si="35"/>
        <v>0</v>
      </c>
      <c r="I196" s="96">
        <f t="shared" si="36"/>
        <v>0</v>
      </c>
      <c r="J196" s="96">
        <f t="shared" si="36"/>
        <v>0</v>
      </c>
      <c r="K196" s="94">
        <f t="shared" si="32"/>
        <v>0</v>
      </c>
    </row>
    <row r="197" spans="1:11" ht="34" hidden="1" outlineLevel="2">
      <c r="A197" s="39" t="s">
        <v>307</v>
      </c>
      <c r="B197" s="31" t="s">
        <v>318</v>
      </c>
      <c r="C197" s="68"/>
      <c r="D197" s="60" t="s">
        <v>45</v>
      </c>
      <c r="E197" s="8"/>
      <c r="F197" s="93">
        <f>IF(E197&gt;0,I197/E197,0)</f>
        <v>0</v>
      </c>
      <c r="G197" s="93">
        <f>IF(E197&gt;0,J197/E197,0)</f>
        <v>0</v>
      </c>
      <c r="H197" s="93">
        <f>F197+G197</f>
        <v>0</v>
      </c>
      <c r="I197" s="93">
        <f>SUM(I198:I209)-I209</f>
        <v>0</v>
      </c>
      <c r="J197" s="93">
        <f>SUM(J198:J209)-J209</f>
        <v>0</v>
      </c>
      <c r="K197" s="94">
        <f t="shared" si="32"/>
        <v>0</v>
      </c>
    </row>
    <row r="198" spans="1:11" s="5" customFormat="1" ht="17" hidden="1" outlineLevel="3">
      <c r="A198" s="41" t="s">
        <v>308</v>
      </c>
      <c r="B198" s="32" t="s">
        <v>204</v>
      </c>
      <c r="C198" s="68"/>
      <c r="D198" s="62" t="s">
        <v>25</v>
      </c>
      <c r="E198" s="8"/>
      <c r="F198" s="98"/>
      <c r="G198" s="98"/>
      <c r="H198" s="96">
        <f t="shared" ref="H198:H208" si="37">F198+G198</f>
        <v>0</v>
      </c>
      <c r="I198" s="96">
        <f t="shared" ref="I198:J208" si="38">$E198*F198</f>
        <v>0</v>
      </c>
      <c r="J198" s="96">
        <f t="shared" si="38"/>
        <v>0</v>
      </c>
      <c r="K198" s="94">
        <f t="shared" si="32"/>
        <v>0</v>
      </c>
    </row>
    <row r="199" spans="1:11" s="5" customFormat="1" ht="17" hidden="1" outlineLevel="3">
      <c r="A199" s="41" t="s">
        <v>309</v>
      </c>
      <c r="B199" s="32" t="s">
        <v>205</v>
      </c>
      <c r="C199" s="68" t="s">
        <v>323</v>
      </c>
      <c r="D199" s="62" t="s">
        <v>45</v>
      </c>
      <c r="E199" s="8"/>
      <c r="F199" s="98"/>
      <c r="G199" s="98"/>
      <c r="H199" s="96">
        <f t="shared" si="37"/>
        <v>0</v>
      </c>
      <c r="I199" s="96">
        <f t="shared" si="38"/>
        <v>0</v>
      </c>
      <c r="J199" s="96">
        <f t="shared" si="38"/>
        <v>0</v>
      </c>
      <c r="K199" s="94">
        <f t="shared" si="32"/>
        <v>0</v>
      </c>
    </row>
    <row r="200" spans="1:11" s="5" customFormat="1" ht="17" hidden="1" outlineLevel="3">
      <c r="A200" s="41" t="s">
        <v>310</v>
      </c>
      <c r="B200" s="32" t="s">
        <v>202</v>
      </c>
      <c r="C200" s="68" t="s">
        <v>225</v>
      </c>
      <c r="D200" s="62" t="s">
        <v>25</v>
      </c>
      <c r="E200" s="8"/>
      <c r="F200" s="98"/>
      <c r="G200" s="98"/>
      <c r="H200" s="96">
        <f t="shared" si="37"/>
        <v>0</v>
      </c>
      <c r="I200" s="96">
        <f t="shared" si="38"/>
        <v>0</v>
      </c>
      <c r="J200" s="96">
        <f t="shared" si="38"/>
        <v>0</v>
      </c>
      <c r="K200" s="94">
        <f t="shared" si="32"/>
        <v>0</v>
      </c>
    </row>
    <row r="201" spans="1:11" s="5" customFormat="1" ht="17" hidden="1" outlineLevel="3">
      <c r="A201" s="41" t="s">
        <v>536</v>
      </c>
      <c r="B201" s="32" t="s">
        <v>203</v>
      </c>
      <c r="C201" s="68" t="s">
        <v>225</v>
      </c>
      <c r="D201" s="62" t="s">
        <v>25</v>
      </c>
      <c r="E201" s="8"/>
      <c r="F201" s="98"/>
      <c r="G201" s="98"/>
      <c r="H201" s="96">
        <f t="shared" si="37"/>
        <v>0</v>
      </c>
      <c r="I201" s="96">
        <f t="shared" si="38"/>
        <v>0</v>
      </c>
      <c r="J201" s="96">
        <f t="shared" si="38"/>
        <v>0</v>
      </c>
      <c r="K201" s="94">
        <f t="shared" si="32"/>
        <v>0</v>
      </c>
    </row>
    <row r="202" spans="1:11" s="5" customFormat="1" ht="17" hidden="1" outlineLevel="3">
      <c r="A202" s="41" t="s">
        <v>537</v>
      </c>
      <c r="B202" s="32" t="s">
        <v>197</v>
      </c>
      <c r="C202" s="68"/>
      <c r="D202" s="62" t="s">
        <v>45</v>
      </c>
      <c r="E202" s="8"/>
      <c r="F202" s="98"/>
      <c r="G202" s="98"/>
      <c r="H202" s="96">
        <f t="shared" si="37"/>
        <v>0</v>
      </c>
      <c r="I202" s="96">
        <f t="shared" si="38"/>
        <v>0</v>
      </c>
      <c r="J202" s="96">
        <f t="shared" si="38"/>
        <v>0</v>
      </c>
      <c r="K202" s="94">
        <f t="shared" si="32"/>
        <v>0</v>
      </c>
    </row>
    <row r="203" spans="1:11" s="5" customFormat="1" ht="17" hidden="1" outlineLevel="3">
      <c r="A203" s="41" t="s">
        <v>538</v>
      </c>
      <c r="B203" s="32" t="s">
        <v>206</v>
      </c>
      <c r="C203" s="68"/>
      <c r="D203" s="62" t="s">
        <v>45</v>
      </c>
      <c r="E203" s="8"/>
      <c r="F203" s="98"/>
      <c r="G203" s="98"/>
      <c r="H203" s="96">
        <f t="shared" si="37"/>
        <v>0</v>
      </c>
      <c r="I203" s="96">
        <f t="shared" si="38"/>
        <v>0</v>
      </c>
      <c r="J203" s="96">
        <f t="shared" si="38"/>
        <v>0</v>
      </c>
      <c r="K203" s="94">
        <f t="shared" si="32"/>
        <v>0</v>
      </c>
    </row>
    <row r="204" spans="1:11" s="5" customFormat="1" ht="17" hidden="1" outlineLevel="3">
      <c r="A204" s="41" t="s">
        <v>539</v>
      </c>
      <c r="B204" s="32" t="s">
        <v>223</v>
      </c>
      <c r="C204" s="68" t="s">
        <v>225</v>
      </c>
      <c r="D204" s="62" t="s">
        <v>25</v>
      </c>
      <c r="E204" s="8"/>
      <c r="F204" s="98"/>
      <c r="G204" s="98"/>
      <c r="H204" s="96">
        <f t="shared" si="37"/>
        <v>0</v>
      </c>
      <c r="I204" s="96">
        <f t="shared" si="38"/>
        <v>0</v>
      </c>
      <c r="J204" s="96">
        <f t="shared" si="38"/>
        <v>0</v>
      </c>
      <c r="K204" s="94">
        <f t="shared" si="32"/>
        <v>0</v>
      </c>
    </row>
    <row r="205" spans="1:11" s="5" customFormat="1" ht="34" hidden="1" outlineLevel="3">
      <c r="A205" s="41" t="s">
        <v>540</v>
      </c>
      <c r="B205" s="32" t="s">
        <v>597</v>
      </c>
      <c r="C205" s="68" t="s">
        <v>596</v>
      </c>
      <c r="D205" s="62" t="s">
        <v>45</v>
      </c>
      <c r="E205" s="8"/>
      <c r="F205" s="98"/>
      <c r="G205" s="98"/>
      <c r="H205" s="96">
        <f t="shared" si="37"/>
        <v>0</v>
      </c>
      <c r="I205" s="96">
        <f t="shared" si="38"/>
        <v>0</v>
      </c>
      <c r="J205" s="96">
        <f t="shared" si="38"/>
        <v>0</v>
      </c>
      <c r="K205" s="94">
        <f t="shared" si="32"/>
        <v>0</v>
      </c>
    </row>
    <row r="206" spans="1:11" hidden="1" outlineLevel="3">
      <c r="A206" s="39"/>
      <c r="B206" s="40"/>
      <c r="C206" s="68"/>
      <c r="D206" s="66"/>
      <c r="E206" s="8"/>
      <c r="F206" s="98"/>
      <c r="G206" s="98"/>
      <c r="H206" s="96">
        <f t="shared" si="37"/>
        <v>0</v>
      </c>
      <c r="I206" s="96">
        <f t="shared" si="38"/>
        <v>0</v>
      </c>
      <c r="J206" s="96">
        <f t="shared" si="38"/>
        <v>0</v>
      </c>
      <c r="K206" s="94">
        <f t="shared" si="32"/>
        <v>0</v>
      </c>
    </row>
    <row r="207" spans="1:11" hidden="1" outlineLevel="3">
      <c r="A207" s="39"/>
      <c r="B207" s="40"/>
      <c r="C207" s="68"/>
      <c r="D207" s="66"/>
      <c r="E207" s="8"/>
      <c r="F207" s="98"/>
      <c r="G207" s="98"/>
      <c r="H207" s="96">
        <f t="shared" si="37"/>
        <v>0</v>
      </c>
      <c r="I207" s="96">
        <f t="shared" si="38"/>
        <v>0</v>
      </c>
      <c r="J207" s="96">
        <f t="shared" si="38"/>
        <v>0</v>
      </c>
      <c r="K207" s="94">
        <f t="shared" si="32"/>
        <v>0</v>
      </c>
    </row>
    <row r="208" spans="1:11" hidden="1" outlineLevel="3">
      <c r="A208" s="39"/>
      <c r="B208" s="40"/>
      <c r="C208" s="68"/>
      <c r="D208" s="66"/>
      <c r="E208" s="8"/>
      <c r="F208" s="98"/>
      <c r="G208" s="98"/>
      <c r="H208" s="96">
        <f t="shared" si="37"/>
        <v>0</v>
      </c>
      <c r="I208" s="96">
        <f t="shared" si="38"/>
        <v>0</v>
      </c>
      <c r="J208" s="96">
        <f t="shared" si="38"/>
        <v>0</v>
      </c>
      <c r="K208" s="94">
        <f t="shared" si="32"/>
        <v>0</v>
      </c>
    </row>
    <row r="209" spans="1:11" ht="34" hidden="1" outlineLevel="2">
      <c r="A209" s="39" t="s">
        <v>311</v>
      </c>
      <c r="B209" s="31" t="s">
        <v>329</v>
      </c>
      <c r="C209" s="68"/>
      <c r="D209" s="60" t="s">
        <v>45</v>
      </c>
      <c r="E209" s="8"/>
      <c r="F209" s="93">
        <f>IF(E209&gt;0,I209/E209,0)</f>
        <v>0</v>
      </c>
      <c r="G209" s="93">
        <f>IF(E209&gt;0,J209/E209,0)</f>
        <v>0</v>
      </c>
      <c r="H209" s="93">
        <f>F209+G209</f>
        <v>0</v>
      </c>
      <c r="I209" s="93">
        <f>SUM(I210:I220)-I220</f>
        <v>0</v>
      </c>
      <c r="J209" s="93">
        <f>SUM(J210:J220)-J220</f>
        <v>0</v>
      </c>
      <c r="K209" s="94">
        <f t="shared" si="32"/>
        <v>0</v>
      </c>
    </row>
    <row r="210" spans="1:11" s="5" customFormat="1" ht="17" hidden="1" outlineLevel="3">
      <c r="A210" s="41" t="s">
        <v>312</v>
      </c>
      <c r="B210" s="32" t="s">
        <v>204</v>
      </c>
      <c r="C210" s="68"/>
      <c r="D210" s="62" t="s">
        <v>25</v>
      </c>
      <c r="E210" s="8"/>
      <c r="F210" s="98"/>
      <c r="G210" s="98"/>
      <c r="H210" s="96">
        <f t="shared" ref="H210:H219" si="39">F210+G210</f>
        <v>0</v>
      </c>
      <c r="I210" s="96">
        <f t="shared" ref="I210:J219" si="40">$E210*F210</f>
        <v>0</v>
      </c>
      <c r="J210" s="96">
        <f t="shared" si="40"/>
        <v>0</v>
      </c>
      <c r="K210" s="94">
        <f t="shared" si="32"/>
        <v>0</v>
      </c>
    </row>
    <row r="211" spans="1:11" s="5" customFormat="1" ht="17" hidden="1" outlineLevel="3">
      <c r="A211" s="41" t="s">
        <v>324</v>
      </c>
      <c r="B211" s="32" t="s">
        <v>205</v>
      </c>
      <c r="C211" s="68" t="s">
        <v>323</v>
      </c>
      <c r="D211" s="62" t="s">
        <v>45</v>
      </c>
      <c r="E211" s="8"/>
      <c r="F211" s="98"/>
      <c r="G211" s="98"/>
      <c r="H211" s="96">
        <f t="shared" si="39"/>
        <v>0</v>
      </c>
      <c r="I211" s="96">
        <f t="shared" si="40"/>
        <v>0</v>
      </c>
      <c r="J211" s="96">
        <f t="shared" si="40"/>
        <v>0</v>
      </c>
      <c r="K211" s="94">
        <f t="shared" si="32"/>
        <v>0</v>
      </c>
    </row>
    <row r="212" spans="1:11" s="5" customFormat="1" ht="17" hidden="1" outlineLevel="3">
      <c r="A212" s="41" t="s">
        <v>541</v>
      </c>
      <c r="B212" s="32" t="s">
        <v>202</v>
      </c>
      <c r="C212" s="68" t="s">
        <v>225</v>
      </c>
      <c r="D212" s="62" t="s">
        <v>25</v>
      </c>
      <c r="E212" s="8"/>
      <c r="F212" s="98"/>
      <c r="G212" s="98"/>
      <c r="H212" s="96">
        <f t="shared" si="39"/>
        <v>0</v>
      </c>
      <c r="I212" s="96">
        <f t="shared" si="40"/>
        <v>0</v>
      </c>
      <c r="J212" s="96">
        <f t="shared" si="40"/>
        <v>0</v>
      </c>
      <c r="K212" s="94">
        <f t="shared" si="32"/>
        <v>0</v>
      </c>
    </row>
    <row r="213" spans="1:11" s="5" customFormat="1" ht="17" hidden="1" outlineLevel="3">
      <c r="A213" s="41" t="s">
        <v>542</v>
      </c>
      <c r="B213" s="32" t="s">
        <v>203</v>
      </c>
      <c r="C213" s="68" t="s">
        <v>225</v>
      </c>
      <c r="D213" s="62" t="s">
        <v>25</v>
      </c>
      <c r="E213" s="8"/>
      <c r="F213" s="98"/>
      <c r="G213" s="98"/>
      <c r="H213" s="96">
        <f t="shared" si="39"/>
        <v>0</v>
      </c>
      <c r="I213" s="96">
        <f t="shared" si="40"/>
        <v>0</v>
      </c>
      <c r="J213" s="96">
        <f t="shared" si="40"/>
        <v>0</v>
      </c>
      <c r="K213" s="94">
        <f t="shared" si="32"/>
        <v>0</v>
      </c>
    </row>
    <row r="214" spans="1:11" s="5" customFormat="1" ht="17" hidden="1" outlineLevel="3">
      <c r="A214" s="41" t="s">
        <v>543</v>
      </c>
      <c r="B214" s="32" t="s">
        <v>197</v>
      </c>
      <c r="C214" s="68"/>
      <c r="D214" s="62" t="s">
        <v>45</v>
      </c>
      <c r="E214" s="8"/>
      <c r="F214" s="98"/>
      <c r="G214" s="98"/>
      <c r="H214" s="96">
        <f t="shared" si="39"/>
        <v>0</v>
      </c>
      <c r="I214" s="96">
        <f t="shared" si="40"/>
        <v>0</v>
      </c>
      <c r="J214" s="96">
        <f t="shared" si="40"/>
        <v>0</v>
      </c>
      <c r="K214" s="94">
        <f t="shared" si="32"/>
        <v>0</v>
      </c>
    </row>
    <row r="215" spans="1:11" s="5" customFormat="1" ht="17" hidden="1" outlineLevel="3">
      <c r="A215" s="41" t="s">
        <v>544</v>
      </c>
      <c r="B215" s="32" t="s">
        <v>206</v>
      </c>
      <c r="C215" s="68"/>
      <c r="D215" s="62" t="s">
        <v>45</v>
      </c>
      <c r="E215" s="8"/>
      <c r="F215" s="98"/>
      <c r="G215" s="98"/>
      <c r="H215" s="96">
        <f t="shared" si="39"/>
        <v>0</v>
      </c>
      <c r="I215" s="96">
        <f t="shared" si="40"/>
        <v>0</v>
      </c>
      <c r="J215" s="96">
        <f t="shared" si="40"/>
        <v>0</v>
      </c>
      <c r="K215" s="94">
        <f t="shared" si="32"/>
        <v>0</v>
      </c>
    </row>
    <row r="216" spans="1:11" s="5" customFormat="1" ht="17" hidden="1" outlineLevel="3">
      <c r="A216" s="41" t="s">
        <v>545</v>
      </c>
      <c r="B216" s="32" t="s">
        <v>320</v>
      </c>
      <c r="C216" s="68" t="s">
        <v>225</v>
      </c>
      <c r="D216" s="62" t="s">
        <v>45</v>
      </c>
      <c r="E216" s="8"/>
      <c r="F216" s="98"/>
      <c r="G216" s="98"/>
      <c r="H216" s="96">
        <f t="shared" si="39"/>
        <v>0</v>
      </c>
      <c r="I216" s="96">
        <f t="shared" si="40"/>
        <v>0</v>
      </c>
      <c r="J216" s="96">
        <f t="shared" si="40"/>
        <v>0</v>
      </c>
      <c r="K216" s="94">
        <f t="shared" si="32"/>
        <v>0</v>
      </c>
    </row>
    <row r="217" spans="1:11" hidden="1" outlineLevel="3">
      <c r="A217" s="39"/>
      <c r="B217" s="40"/>
      <c r="C217" s="68"/>
      <c r="D217" s="66"/>
      <c r="E217" s="8"/>
      <c r="F217" s="98"/>
      <c r="G217" s="98"/>
      <c r="H217" s="96">
        <f t="shared" si="39"/>
        <v>0</v>
      </c>
      <c r="I217" s="96">
        <f t="shared" si="40"/>
        <v>0</v>
      </c>
      <c r="J217" s="96">
        <f t="shared" si="40"/>
        <v>0</v>
      </c>
      <c r="K217" s="94">
        <f t="shared" si="32"/>
        <v>0</v>
      </c>
    </row>
    <row r="218" spans="1:11" hidden="1" outlineLevel="3">
      <c r="A218" s="39"/>
      <c r="B218" s="40"/>
      <c r="C218" s="68"/>
      <c r="D218" s="66"/>
      <c r="E218" s="8"/>
      <c r="F218" s="98"/>
      <c r="G218" s="98"/>
      <c r="H218" s="96">
        <f t="shared" si="39"/>
        <v>0</v>
      </c>
      <c r="I218" s="96">
        <f t="shared" si="40"/>
        <v>0</v>
      </c>
      <c r="J218" s="96">
        <f t="shared" si="40"/>
        <v>0</v>
      </c>
      <c r="K218" s="94">
        <f t="shared" si="32"/>
        <v>0</v>
      </c>
    </row>
    <row r="219" spans="1:11" hidden="1" outlineLevel="3">
      <c r="A219" s="39"/>
      <c r="B219" s="40"/>
      <c r="C219" s="68"/>
      <c r="D219" s="66"/>
      <c r="E219" s="8"/>
      <c r="F219" s="98"/>
      <c r="G219" s="98"/>
      <c r="H219" s="96">
        <f t="shared" si="39"/>
        <v>0</v>
      </c>
      <c r="I219" s="96">
        <f t="shared" si="40"/>
        <v>0</v>
      </c>
      <c r="J219" s="96">
        <f t="shared" si="40"/>
        <v>0</v>
      </c>
      <c r="K219" s="94">
        <f t="shared" si="32"/>
        <v>0</v>
      </c>
    </row>
    <row r="220" spans="1:11" ht="17" hidden="1" outlineLevel="2">
      <c r="A220" s="39" t="s">
        <v>313</v>
      </c>
      <c r="B220" s="31" t="s">
        <v>332</v>
      </c>
      <c r="C220" s="68"/>
      <c r="D220" s="60" t="s">
        <v>45</v>
      </c>
      <c r="E220" s="8"/>
      <c r="F220" s="93">
        <f>IF(E220&gt;0,I220/E220,0)</f>
        <v>0</v>
      </c>
      <c r="G220" s="93">
        <f>IF(E220&gt;0,J220/E220,0)</f>
        <v>0</v>
      </c>
      <c r="H220" s="93">
        <f>F220+G220</f>
        <v>0</v>
      </c>
      <c r="I220" s="93">
        <f>SUM(I221:I236)-I236</f>
        <v>0</v>
      </c>
      <c r="J220" s="93">
        <f>SUM(J221:J236)-J236</f>
        <v>0</v>
      </c>
      <c r="K220" s="94">
        <f t="shared" si="32"/>
        <v>0</v>
      </c>
    </row>
    <row r="221" spans="1:11" s="5" customFormat="1" ht="17" hidden="1" outlineLevel="3">
      <c r="A221" s="41" t="s">
        <v>314</v>
      </c>
      <c r="B221" s="32" t="s">
        <v>204</v>
      </c>
      <c r="C221" s="68" t="s">
        <v>225</v>
      </c>
      <c r="D221" s="62" t="s">
        <v>25</v>
      </c>
      <c r="E221" s="8"/>
      <c r="F221" s="98"/>
      <c r="G221" s="98"/>
      <c r="H221" s="96">
        <f t="shared" ref="H221:H235" si="41">F221+G221</f>
        <v>0</v>
      </c>
      <c r="I221" s="96">
        <f t="shared" ref="I221:J235" si="42">$E221*F221</f>
        <v>0</v>
      </c>
      <c r="J221" s="96">
        <f t="shared" si="42"/>
        <v>0</v>
      </c>
      <c r="K221" s="94">
        <f t="shared" si="32"/>
        <v>0</v>
      </c>
    </row>
    <row r="222" spans="1:11" s="5" customFormat="1" ht="17" hidden="1" outlineLevel="3">
      <c r="A222" s="41" t="s">
        <v>315</v>
      </c>
      <c r="B222" s="32" t="s">
        <v>205</v>
      </c>
      <c r="C222" s="68" t="s">
        <v>323</v>
      </c>
      <c r="D222" s="62" t="s">
        <v>45</v>
      </c>
      <c r="E222" s="8"/>
      <c r="F222" s="98"/>
      <c r="G222" s="98"/>
      <c r="H222" s="96">
        <f t="shared" si="41"/>
        <v>0</v>
      </c>
      <c r="I222" s="96">
        <f t="shared" si="42"/>
        <v>0</v>
      </c>
      <c r="J222" s="96">
        <f t="shared" si="42"/>
        <v>0</v>
      </c>
      <c r="K222" s="94">
        <f t="shared" ref="K222:K279" si="43">I222+J222</f>
        <v>0</v>
      </c>
    </row>
    <row r="223" spans="1:11" s="5" customFormat="1" ht="17" hidden="1" outlineLevel="3">
      <c r="A223" s="41" t="s">
        <v>546</v>
      </c>
      <c r="B223" s="32" t="s">
        <v>202</v>
      </c>
      <c r="C223" s="68" t="s">
        <v>225</v>
      </c>
      <c r="D223" s="62" t="s">
        <v>25</v>
      </c>
      <c r="E223" s="8"/>
      <c r="F223" s="98"/>
      <c r="G223" s="98"/>
      <c r="H223" s="96">
        <f t="shared" si="41"/>
        <v>0</v>
      </c>
      <c r="I223" s="96">
        <f t="shared" si="42"/>
        <v>0</v>
      </c>
      <c r="J223" s="96">
        <f t="shared" si="42"/>
        <v>0</v>
      </c>
      <c r="K223" s="94">
        <f t="shared" si="43"/>
        <v>0</v>
      </c>
    </row>
    <row r="224" spans="1:11" s="5" customFormat="1" ht="17" hidden="1" outlineLevel="3">
      <c r="A224" s="41" t="s">
        <v>547</v>
      </c>
      <c r="B224" s="32" t="s">
        <v>203</v>
      </c>
      <c r="C224" s="68" t="s">
        <v>225</v>
      </c>
      <c r="D224" s="62" t="s">
        <v>25</v>
      </c>
      <c r="E224" s="8"/>
      <c r="F224" s="98"/>
      <c r="G224" s="98"/>
      <c r="H224" s="96">
        <f t="shared" si="41"/>
        <v>0</v>
      </c>
      <c r="I224" s="96">
        <f t="shared" si="42"/>
        <v>0</v>
      </c>
      <c r="J224" s="96">
        <f t="shared" si="42"/>
        <v>0</v>
      </c>
      <c r="K224" s="94">
        <f t="shared" si="43"/>
        <v>0</v>
      </c>
    </row>
    <row r="225" spans="1:11" s="5" customFormat="1" ht="17" hidden="1" outlineLevel="3">
      <c r="A225" s="41" t="s">
        <v>548</v>
      </c>
      <c r="B225" s="32" t="s">
        <v>197</v>
      </c>
      <c r="C225" s="68"/>
      <c r="D225" s="62" t="s">
        <v>45</v>
      </c>
      <c r="E225" s="8"/>
      <c r="F225" s="98"/>
      <c r="G225" s="98"/>
      <c r="H225" s="96">
        <f t="shared" si="41"/>
        <v>0</v>
      </c>
      <c r="I225" s="96">
        <f t="shared" si="42"/>
        <v>0</v>
      </c>
      <c r="J225" s="96">
        <f t="shared" si="42"/>
        <v>0</v>
      </c>
      <c r="K225" s="94">
        <f t="shared" si="43"/>
        <v>0</v>
      </c>
    </row>
    <row r="226" spans="1:11" s="5" customFormat="1" ht="17" hidden="1" outlineLevel="3">
      <c r="A226" s="41" t="s">
        <v>549</v>
      </c>
      <c r="B226" s="32" t="s">
        <v>206</v>
      </c>
      <c r="C226" s="68"/>
      <c r="D226" s="62" t="s">
        <v>45</v>
      </c>
      <c r="E226" s="8"/>
      <c r="F226" s="98"/>
      <c r="G226" s="98"/>
      <c r="H226" s="96">
        <f t="shared" si="41"/>
        <v>0</v>
      </c>
      <c r="I226" s="96">
        <f t="shared" si="42"/>
        <v>0</v>
      </c>
      <c r="J226" s="96">
        <f t="shared" si="42"/>
        <v>0</v>
      </c>
      <c r="K226" s="94">
        <f t="shared" si="43"/>
        <v>0</v>
      </c>
    </row>
    <row r="227" spans="1:11" s="5" customFormat="1" ht="17" hidden="1" outlineLevel="3">
      <c r="A227" s="41" t="s">
        <v>550</v>
      </c>
      <c r="B227" s="32" t="s">
        <v>195</v>
      </c>
      <c r="C227" s="68" t="s">
        <v>196</v>
      </c>
      <c r="D227" s="62" t="s">
        <v>45</v>
      </c>
      <c r="E227" s="8"/>
      <c r="F227" s="98"/>
      <c r="G227" s="98"/>
      <c r="H227" s="96">
        <f t="shared" si="41"/>
        <v>0</v>
      </c>
      <c r="I227" s="96">
        <f t="shared" si="42"/>
        <v>0</v>
      </c>
      <c r="J227" s="96">
        <f t="shared" si="42"/>
        <v>0</v>
      </c>
      <c r="K227" s="94">
        <f t="shared" si="43"/>
        <v>0</v>
      </c>
    </row>
    <row r="228" spans="1:11" s="5" customFormat="1" ht="17" hidden="1" outlineLevel="3">
      <c r="A228" s="41" t="s">
        <v>551</v>
      </c>
      <c r="B228" s="32" t="s">
        <v>193</v>
      </c>
      <c r="C228" s="68" t="s">
        <v>194</v>
      </c>
      <c r="D228" s="62" t="s">
        <v>25</v>
      </c>
      <c r="E228" s="8"/>
      <c r="F228" s="98"/>
      <c r="G228" s="98"/>
      <c r="H228" s="96">
        <f t="shared" si="41"/>
        <v>0</v>
      </c>
      <c r="I228" s="96">
        <f t="shared" si="42"/>
        <v>0</v>
      </c>
      <c r="J228" s="96">
        <f t="shared" si="42"/>
        <v>0</v>
      </c>
      <c r="K228" s="94">
        <f t="shared" si="43"/>
        <v>0</v>
      </c>
    </row>
    <row r="229" spans="1:11" s="5" customFormat="1" ht="17" hidden="1" outlineLevel="3">
      <c r="A229" s="41" t="s">
        <v>552</v>
      </c>
      <c r="B229" s="32" t="s">
        <v>226</v>
      </c>
      <c r="C229" s="68" t="s">
        <v>227</v>
      </c>
      <c r="D229" s="62" t="s">
        <v>25</v>
      </c>
      <c r="E229" s="8"/>
      <c r="F229" s="98"/>
      <c r="G229" s="98"/>
      <c r="H229" s="96">
        <f t="shared" si="41"/>
        <v>0</v>
      </c>
      <c r="I229" s="96">
        <f t="shared" si="42"/>
        <v>0</v>
      </c>
      <c r="J229" s="96">
        <f t="shared" si="42"/>
        <v>0</v>
      </c>
      <c r="K229" s="94">
        <f t="shared" si="43"/>
        <v>0</v>
      </c>
    </row>
    <row r="230" spans="1:11" s="5" customFormat="1" ht="17" hidden="1" outlineLevel="3">
      <c r="A230" s="41" t="s">
        <v>553</v>
      </c>
      <c r="B230" s="32" t="s">
        <v>334</v>
      </c>
      <c r="C230" s="68" t="s">
        <v>225</v>
      </c>
      <c r="D230" s="62" t="s">
        <v>25</v>
      </c>
      <c r="E230" s="8"/>
      <c r="F230" s="98"/>
      <c r="G230" s="98"/>
      <c r="H230" s="96">
        <f t="shared" si="41"/>
        <v>0</v>
      </c>
      <c r="I230" s="96">
        <f t="shared" si="42"/>
        <v>0</v>
      </c>
      <c r="J230" s="96">
        <f t="shared" si="42"/>
        <v>0</v>
      </c>
      <c r="K230" s="94">
        <f t="shared" si="43"/>
        <v>0</v>
      </c>
    </row>
    <row r="231" spans="1:11" s="5" customFormat="1" ht="34" hidden="1" outlineLevel="3">
      <c r="A231" s="41" t="s">
        <v>554</v>
      </c>
      <c r="B231" s="32" t="s">
        <v>598</v>
      </c>
      <c r="C231" s="68" t="s">
        <v>596</v>
      </c>
      <c r="D231" s="62" t="s">
        <v>45</v>
      </c>
      <c r="E231" s="8"/>
      <c r="F231" s="98"/>
      <c r="G231" s="98"/>
      <c r="H231" s="96">
        <f t="shared" si="41"/>
        <v>0</v>
      </c>
      <c r="I231" s="96">
        <f t="shared" si="42"/>
        <v>0</v>
      </c>
      <c r="J231" s="96">
        <f t="shared" si="42"/>
        <v>0</v>
      </c>
      <c r="K231" s="94">
        <f t="shared" si="43"/>
        <v>0</v>
      </c>
    </row>
    <row r="232" spans="1:11" s="5" customFormat="1" ht="17" hidden="1" outlineLevel="3">
      <c r="A232" s="41" t="s">
        <v>555</v>
      </c>
      <c r="B232" s="32" t="s">
        <v>333</v>
      </c>
      <c r="C232" s="68" t="s">
        <v>225</v>
      </c>
      <c r="D232" s="62" t="s">
        <v>25</v>
      </c>
      <c r="E232" s="8"/>
      <c r="F232" s="98"/>
      <c r="G232" s="98"/>
      <c r="H232" s="96">
        <f t="shared" si="41"/>
        <v>0</v>
      </c>
      <c r="I232" s="96">
        <f t="shared" si="42"/>
        <v>0</v>
      </c>
      <c r="J232" s="96">
        <f t="shared" si="42"/>
        <v>0</v>
      </c>
      <c r="K232" s="94">
        <f t="shared" si="43"/>
        <v>0</v>
      </c>
    </row>
    <row r="233" spans="1:11" hidden="1" outlineLevel="3">
      <c r="A233" s="39"/>
      <c r="B233" s="40"/>
      <c r="C233" s="68"/>
      <c r="D233" s="66"/>
      <c r="E233" s="8"/>
      <c r="F233" s="98"/>
      <c r="G233" s="98"/>
      <c r="H233" s="96">
        <f t="shared" si="41"/>
        <v>0</v>
      </c>
      <c r="I233" s="96">
        <f t="shared" si="42"/>
        <v>0</v>
      </c>
      <c r="J233" s="96">
        <f t="shared" si="42"/>
        <v>0</v>
      </c>
      <c r="K233" s="94">
        <f t="shared" si="43"/>
        <v>0</v>
      </c>
    </row>
    <row r="234" spans="1:11" hidden="1" outlineLevel="3">
      <c r="A234" s="39"/>
      <c r="B234" s="40"/>
      <c r="C234" s="68"/>
      <c r="D234" s="66"/>
      <c r="E234" s="8"/>
      <c r="F234" s="98"/>
      <c r="G234" s="98"/>
      <c r="H234" s="96">
        <f t="shared" si="41"/>
        <v>0</v>
      </c>
      <c r="I234" s="96">
        <f t="shared" si="42"/>
        <v>0</v>
      </c>
      <c r="J234" s="96">
        <f t="shared" si="42"/>
        <v>0</v>
      </c>
      <c r="K234" s="94">
        <f t="shared" si="43"/>
        <v>0</v>
      </c>
    </row>
    <row r="235" spans="1:11" hidden="1" outlineLevel="3">
      <c r="A235" s="39"/>
      <c r="B235" s="40"/>
      <c r="C235" s="68"/>
      <c r="D235" s="66"/>
      <c r="E235" s="8"/>
      <c r="F235" s="98"/>
      <c r="G235" s="98"/>
      <c r="H235" s="96">
        <f t="shared" si="41"/>
        <v>0</v>
      </c>
      <c r="I235" s="96">
        <f t="shared" si="42"/>
        <v>0</v>
      </c>
      <c r="J235" s="96">
        <f t="shared" si="42"/>
        <v>0</v>
      </c>
      <c r="K235" s="94">
        <f t="shared" si="43"/>
        <v>0</v>
      </c>
    </row>
    <row r="236" spans="1:11" ht="17" hidden="1" outlineLevel="2">
      <c r="A236" s="39" t="s">
        <v>325</v>
      </c>
      <c r="B236" s="31" t="s">
        <v>330</v>
      </c>
      <c r="C236" s="68"/>
      <c r="D236" s="60" t="s">
        <v>45</v>
      </c>
      <c r="E236" s="8"/>
      <c r="F236" s="93">
        <f>IF(E236&gt;0,I236/E236,0)</f>
        <v>0</v>
      </c>
      <c r="G236" s="93">
        <f>IF(E236&gt;0,J236/E236,0)</f>
        <v>0</v>
      </c>
      <c r="H236" s="93">
        <f>F236+G236</f>
        <v>0</v>
      </c>
      <c r="I236" s="93">
        <f>SUM(I237:I243)-I243</f>
        <v>0</v>
      </c>
      <c r="J236" s="93">
        <f>SUM(J237:J243)-J243</f>
        <v>0</v>
      </c>
      <c r="K236" s="94">
        <f t="shared" si="43"/>
        <v>0</v>
      </c>
    </row>
    <row r="237" spans="1:11" s="5" customFormat="1" ht="17" hidden="1" outlineLevel="3">
      <c r="A237" s="41" t="s">
        <v>326</v>
      </c>
      <c r="B237" s="32" t="s">
        <v>204</v>
      </c>
      <c r="C237" s="68"/>
      <c r="D237" s="62" t="s">
        <v>25</v>
      </c>
      <c r="E237" s="8"/>
      <c r="F237" s="98"/>
      <c r="G237" s="98"/>
      <c r="H237" s="96">
        <f t="shared" ref="H237:H242" si="44">F237+G237</f>
        <v>0</v>
      </c>
      <c r="I237" s="96">
        <f t="shared" ref="I237:J242" si="45">$E237*F237</f>
        <v>0</v>
      </c>
      <c r="J237" s="96">
        <f t="shared" si="45"/>
        <v>0</v>
      </c>
      <c r="K237" s="94">
        <f t="shared" si="43"/>
        <v>0</v>
      </c>
    </row>
    <row r="238" spans="1:11" s="5" customFormat="1" ht="17" hidden="1" outlineLevel="3">
      <c r="A238" s="41" t="s">
        <v>338</v>
      </c>
      <c r="B238" s="32" t="s">
        <v>205</v>
      </c>
      <c r="C238" s="68" t="s">
        <v>323</v>
      </c>
      <c r="D238" s="62" t="s">
        <v>45</v>
      </c>
      <c r="E238" s="8"/>
      <c r="F238" s="98"/>
      <c r="G238" s="98"/>
      <c r="H238" s="96">
        <f t="shared" si="44"/>
        <v>0</v>
      </c>
      <c r="I238" s="96">
        <f t="shared" si="45"/>
        <v>0</v>
      </c>
      <c r="J238" s="96">
        <f t="shared" si="45"/>
        <v>0</v>
      </c>
      <c r="K238" s="94">
        <f t="shared" si="43"/>
        <v>0</v>
      </c>
    </row>
    <row r="239" spans="1:11" s="5" customFormat="1" ht="17" hidden="1" outlineLevel="3">
      <c r="A239" s="41" t="s">
        <v>556</v>
      </c>
      <c r="B239" s="32" t="s">
        <v>331</v>
      </c>
      <c r="C239" s="68" t="s">
        <v>225</v>
      </c>
      <c r="D239" s="62" t="s">
        <v>25</v>
      </c>
      <c r="E239" s="8"/>
      <c r="F239" s="98"/>
      <c r="G239" s="98"/>
      <c r="H239" s="96">
        <f t="shared" si="44"/>
        <v>0</v>
      </c>
      <c r="I239" s="96">
        <f t="shared" si="45"/>
        <v>0</v>
      </c>
      <c r="J239" s="96">
        <f t="shared" si="45"/>
        <v>0</v>
      </c>
      <c r="K239" s="94">
        <f t="shared" si="43"/>
        <v>0</v>
      </c>
    </row>
    <row r="240" spans="1:11" hidden="1" outlineLevel="3">
      <c r="A240" s="39"/>
      <c r="B240" s="40"/>
      <c r="C240" s="68"/>
      <c r="D240" s="66"/>
      <c r="E240" s="8"/>
      <c r="F240" s="98"/>
      <c r="G240" s="98"/>
      <c r="H240" s="96">
        <f t="shared" si="44"/>
        <v>0</v>
      </c>
      <c r="I240" s="96">
        <f t="shared" si="45"/>
        <v>0</v>
      </c>
      <c r="J240" s="96">
        <f t="shared" si="45"/>
        <v>0</v>
      </c>
      <c r="K240" s="94">
        <f t="shared" si="43"/>
        <v>0</v>
      </c>
    </row>
    <row r="241" spans="1:11" hidden="1" outlineLevel="3">
      <c r="A241" s="39"/>
      <c r="B241" s="40"/>
      <c r="C241" s="68"/>
      <c r="D241" s="66"/>
      <c r="E241" s="8"/>
      <c r="F241" s="98"/>
      <c r="G241" s="98"/>
      <c r="H241" s="96">
        <f t="shared" si="44"/>
        <v>0</v>
      </c>
      <c r="I241" s="96">
        <f t="shared" si="45"/>
        <v>0</v>
      </c>
      <c r="J241" s="96">
        <f t="shared" si="45"/>
        <v>0</v>
      </c>
      <c r="K241" s="94">
        <f t="shared" si="43"/>
        <v>0</v>
      </c>
    </row>
    <row r="242" spans="1:11" hidden="1" outlineLevel="3">
      <c r="A242" s="39"/>
      <c r="B242" s="40"/>
      <c r="C242" s="68"/>
      <c r="D242" s="66"/>
      <c r="E242" s="8"/>
      <c r="F242" s="98"/>
      <c r="G242" s="98"/>
      <c r="H242" s="96">
        <f t="shared" si="44"/>
        <v>0</v>
      </c>
      <c r="I242" s="96">
        <f t="shared" si="45"/>
        <v>0</v>
      </c>
      <c r="J242" s="96">
        <f t="shared" si="45"/>
        <v>0</v>
      </c>
      <c r="K242" s="94">
        <f t="shared" si="43"/>
        <v>0</v>
      </c>
    </row>
    <row r="243" spans="1:11" ht="17" hidden="1" outlineLevel="2">
      <c r="A243" s="39" t="s">
        <v>327</v>
      </c>
      <c r="B243" s="31" t="s">
        <v>336</v>
      </c>
      <c r="C243" s="68"/>
      <c r="D243" s="60" t="s">
        <v>45</v>
      </c>
      <c r="E243" s="8"/>
      <c r="F243" s="93">
        <f>IF(E243&gt;0,I243/E243,0)</f>
        <v>0</v>
      </c>
      <c r="G243" s="93">
        <f>IF(E243&gt;0,J243/E243,0)</f>
        <v>0</v>
      </c>
      <c r="H243" s="93">
        <f>F243+G243</f>
        <v>0</v>
      </c>
      <c r="I243" s="93">
        <f>SUM(I244:I249)-I249</f>
        <v>0</v>
      </c>
      <c r="J243" s="93">
        <f>SUM(J244:J249)-J249</f>
        <v>0</v>
      </c>
      <c r="K243" s="94">
        <f t="shared" si="43"/>
        <v>0</v>
      </c>
    </row>
    <row r="244" spans="1:11" s="5" customFormat="1" ht="17" hidden="1" outlineLevel="3">
      <c r="A244" s="41" t="s">
        <v>328</v>
      </c>
      <c r="B244" s="32" t="s">
        <v>203</v>
      </c>
      <c r="C244" s="68"/>
      <c r="D244" s="62" t="s">
        <v>25</v>
      </c>
      <c r="E244" s="8"/>
      <c r="F244" s="98"/>
      <c r="G244" s="98"/>
      <c r="H244" s="96">
        <f t="shared" ref="H244:H248" si="46">F244+G244</f>
        <v>0</v>
      </c>
      <c r="I244" s="96">
        <f t="shared" ref="I244:J248" si="47">$E244*F244</f>
        <v>0</v>
      </c>
      <c r="J244" s="96">
        <f t="shared" si="47"/>
        <v>0</v>
      </c>
      <c r="K244" s="94">
        <f t="shared" si="43"/>
        <v>0</v>
      </c>
    </row>
    <row r="245" spans="1:11" s="5" customFormat="1" ht="17" hidden="1" outlineLevel="3">
      <c r="A245" s="41" t="s">
        <v>557</v>
      </c>
      <c r="B245" s="32" t="s">
        <v>337</v>
      </c>
      <c r="C245" s="68" t="s">
        <v>225</v>
      </c>
      <c r="D245" s="62" t="s">
        <v>25</v>
      </c>
      <c r="E245" s="8"/>
      <c r="F245" s="98"/>
      <c r="G245" s="98"/>
      <c r="H245" s="96">
        <f t="shared" si="46"/>
        <v>0</v>
      </c>
      <c r="I245" s="96">
        <f t="shared" si="47"/>
        <v>0</v>
      </c>
      <c r="J245" s="96">
        <f t="shared" si="47"/>
        <v>0</v>
      </c>
      <c r="K245" s="94">
        <f t="shared" si="43"/>
        <v>0</v>
      </c>
    </row>
    <row r="246" spans="1:11" hidden="1" outlineLevel="3">
      <c r="A246" s="39"/>
      <c r="B246" s="40"/>
      <c r="C246" s="68"/>
      <c r="D246" s="66"/>
      <c r="E246" s="8"/>
      <c r="F246" s="98"/>
      <c r="G246" s="98"/>
      <c r="H246" s="96">
        <f t="shared" si="46"/>
        <v>0</v>
      </c>
      <c r="I246" s="96">
        <f t="shared" si="47"/>
        <v>0</v>
      </c>
      <c r="J246" s="96">
        <f t="shared" si="47"/>
        <v>0</v>
      </c>
      <c r="K246" s="94">
        <f t="shared" si="43"/>
        <v>0</v>
      </c>
    </row>
    <row r="247" spans="1:11" hidden="1" outlineLevel="3">
      <c r="A247" s="39"/>
      <c r="B247" s="40"/>
      <c r="C247" s="68"/>
      <c r="D247" s="66"/>
      <c r="E247" s="8"/>
      <c r="F247" s="98"/>
      <c r="G247" s="98"/>
      <c r="H247" s="96">
        <f t="shared" si="46"/>
        <v>0</v>
      </c>
      <c r="I247" s="96">
        <f t="shared" si="47"/>
        <v>0</v>
      </c>
      <c r="J247" s="96">
        <f t="shared" si="47"/>
        <v>0</v>
      </c>
      <c r="K247" s="94">
        <f t="shared" si="43"/>
        <v>0</v>
      </c>
    </row>
    <row r="248" spans="1:11" hidden="1" outlineLevel="3">
      <c r="A248" s="39"/>
      <c r="B248" s="40"/>
      <c r="C248" s="68"/>
      <c r="D248" s="66"/>
      <c r="E248" s="8"/>
      <c r="F248" s="98"/>
      <c r="G248" s="98"/>
      <c r="H248" s="96">
        <f t="shared" si="46"/>
        <v>0</v>
      </c>
      <c r="I248" s="96">
        <f t="shared" si="47"/>
        <v>0</v>
      </c>
      <c r="J248" s="96">
        <f t="shared" si="47"/>
        <v>0</v>
      </c>
      <c r="K248" s="94">
        <f t="shared" si="43"/>
        <v>0</v>
      </c>
    </row>
    <row r="249" spans="1:11" ht="17" hidden="1" outlineLevel="2">
      <c r="A249" s="39" t="s">
        <v>339</v>
      </c>
      <c r="B249" s="31" t="s">
        <v>321</v>
      </c>
      <c r="C249" s="68"/>
      <c r="D249" s="60" t="s">
        <v>45</v>
      </c>
      <c r="E249" s="8"/>
      <c r="F249" s="93">
        <f>IF(E249&gt;0,I249/E249,0)</f>
        <v>0</v>
      </c>
      <c r="G249" s="93">
        <f>IF(E249&gt;0,J249/E249,0)</f>
        <v>0</v>
      </c>
      <c r="H249" s="93">
        <f>F249+G249</f>
        <v>0</v>
      </c>
      <c r="I249" s="93">
        <f>SUM(I250:I255)-I255</f>
        <v>0</v>
      </c>
      <c r="J249" s="93">
        <f>SUM(J250:J255)-J255</f>
        <v>0</v>
      </c>
      <c r="K249" s="94">
        <f t="shared" si="43"/>
        <v>0</v>
      </c>
    </row>
    <row r="250" spans="1:11" s="5" customFormat="1" ht="17" hidden="1" outlineLevel="3">
      <c r="A250" s="41" t="s">
        <v>340</v>
      </c>
      <c r="B250" s="32" t="s">
        <v>322</v>
      </c>
      <c r="C250" s="68"/>
      <c r="D250" s="62" t="s">
        <v>25</v>
      </c>
      <c r="E250" s="8"/>
      <c r="F250" s="98"/>
      <c r="G250" s="98"/>
      <c r="H250" s="96">
        <f t="shared" ref="H250:H254" si="48">F250+G250</f>
        <v>0</v>
      </c>
      <c r="I250" s="96">
        <f t="shared" ref="I250:J254" si="49">$E250*F250</f>
        <v>0</v>
      </c>
      <c r="J250" s="96">
        <f t="shared" si="49"/>
        <v>0</v>
      </c>
      <c r="K250" s="94">
        <f t="shared" si="43"/>
        <v>0</v>
      </c>
    </row>
    <row r="251" spans="1:11" s="5" customFormat="1" ht="17" hidden="1" outlineLevel="3">
      <c r="A251" s="41" t="s">
        <v>341</v>
      </c>
      <c r="B251" s="32" t="s">
        <v>205</v>
      </c>
      <c r="C251" s="68" t="s">
        <v>323</v>
      </c>
      <c r="D251" s="62" t="s">
        <v>45</v>
      </c>
      <c r="E251" s="8"/>
      <c r="F251" s="98"/>
      <c r="G251" s="98"/>
      <c r="H251" s="96">
        <f t="shared" si="48"/>
        <v>0</v>
      </c>
      <c r="I251" s="96">
        <f t="shared" si="49"/>
        <v>0</v>
      </c>
      <c r="J251" s="96">
        <f t="shared" si="49"/>
        <v>0</v>
      </c>
      <c r="K251" s="94">
        <f t="shared" si="43"/>
        <v>0</v>
      </c>
    </row>
    <row r="252" spans="1:11" hidden="1" outlineLevel="3">
      <c r="A252" s="39"/>
      <c r="B252" s="40"/>
      <c r="C252" s="68"/>
      <c r="D252" s="66"/>
      <c r="E252" s="8"/>
      <c r="F252" s="98"/>
      <c r="G252" s="98"/>
      <c r="H252" s="96">
        <f t="shared" si="48"/>
        <v>0</v>
      </c>
      <c r="I252" s="96">
        <f t="shared" si="49"/>
        <v>0</v>
      </c>
      <c r="J252" s="96">
        <f t="shared" si="49"/>
        <v>0</v>
      </c>
      <c r="K252" s="94">
        <f t="shared" si="43"/>
        <v>0</v>
      </c>
    </row>
    <row r="253" spans="1:11" hidden="1" outlineLevel="3">
      <c r="A253" s="39"/>
      <c r="B253" s="40"/>
      <c r="C253" s="68"/>
      <c r="D253" s="66"/>
      <c r="E253" s="8"/>
      <c r="F253" s="98"/>
      <c r="G253" s="98"/>
      <c r="H253" s="96">
        <f t="shared" si="48"/>
        <v>0</v>
      </c>
      <c r="I253" s="96">
        <f t="shared" si="49"/>
        <v>0</v>
      </c>
      <c r="J253" s="96">
        <f t="shared" si="49"/>
        <v>0</v>
      </c>
      <c r="K253" s="94">
        <f t="shared" si="43"/>
        <v>0</v>
      </c>
    </row>
    <row r="254" spans="1:11" hidden="1" outlineLevel="3">
      <c r="A254" s="39"/>
      <c r="B254" s="40"/>
      <c r="C254" s="68"/>
      <c r="D254" s="66"/>
      <c r="E254" s="8"/>
      <c r="F254" s="98"/>
      <c r="G254" s="98"/>
      <c r="H254" s="96">
        <f t="shared" si="48"/>
        <v>0</v>
      </c>
      <c r="I254" s="96">
        <f t="shared" si="49"/>
        <v>0</v>
      </c>
      <c r="J254" s="96">
        <f t="shared" si="49"/>
        <v>0</v>
      </c>
      <c r="K254" s="94">
        <f t="shared" si="43"/>
        <v>0</v>
      </c>
    </row>
    <row r="255" spans="1:11" ht="17" hidden="1" outlineLevel="2">
      <c r="A255" s="39" t="s">
        <v>479</v>
      </c>
      <c r="B255" s="31" t="s">
        <v>342</v>
      </c>
      <c r="C255" s="68"/>
      <c r="D255" s="60" t="s">
        <v>45</v>
      </c>
      <c r="E255" s="8"/>
      <c r="F255" s="93">
        <f>IF(E255&gt;0,I255/E255,0)</f>
        <v>0</v>
      </c>
      <c r="G255" s="93">
        <f>IF(E255&gt;0,J255/E255,0)</f>
        <v>0</v>
      </c>
      <c r="H255" s="93">
        <f>F255+G255</f>
        <v>0</v>
      </c>
      <c r="I255" s="93">
        <f>SUM(I256:I261)-I261</f>
        <v>0</v>
      </c>
      <c r="J255" s="93">
        <f>SUM(J256:J261)-J261</f>
        <v>0</v>
      </c>
      <c r="K255" s="94">
        <f t="shared" si="43"/>
        <v>0</v>
      </c>
    </row>
    <row r="256" spans="1:11" s="5" customFormat="1" ht="17" hidden="1" outlineLevel="3">
      <c r="A256" s="41" t="s">
        <v>480</v>
      </c>
      <c r="B256" s="32" t="s">
        <v>203</v>
      </c>
      <c r="C256" s="68"/>
      <c r="D256" s="62" t="s">
        <v>25</v>
      </c>
      <c r="E256" s="8"/>
      <c r="F256" s="98"/>
      <c r="G256" s="98"/>
      <c r="H256" s="96">
        <f t="shared" ref="H256:H260" si="50">F256+G256</f>
        <v>0</v>
      </c>
      <c r="I256" s="96">
        <f t="shared" ref="I256:J260" si="51">$E256*F256</f>
        <v>0</v>
      </c>
      <c r="J256" s="96">
        <f t="shared" si="51"/>
        <v>0</v>
      </c>
      <c r="K256" s="94">
        <f t="shared" si="43"/>
        <v>0</v>
      </c>
    </row>
    <row r="257" spans="1:11" s="5" customFormat="1" ht="17" hidden="1" outlineLevel="3">
      <c r="A257" s="41" t="s">
        <v>481</v>
      </c>
      <c r="B257" s="32" t="s">
        <v>342</v>
      </c>
      <c r="C257" s="68" t="s">
        <v>225</v>
      </c>
      <c r="D257" s="62" t="s">
        <v>25</v>
      </c>
      <c r="E257" s="8"/>
      <c r="F257" s="98"/>
      <c r="G257" s="98"/>
      <c r="H257" s="96">
        <f t="shared" si="50"/>
        <v>0</v>
      </c>
      <c r="I257" s="96">
        <f t="shared" si="51"/>
        <v>0</v>
      </c>
      <c r="J257" s="96">
        <f t="shared" si="51"/>
        <v>0</v>
      </c>
      <c r="K257" s="94">
        <f t="shared" si="43"/>
        <v>0</v>
      </c>
    </row>
    <row r="258" spans="1:11" hidden="1" outlineLevel="3">
      <c r="A258" s="39"/>
      <c r="B258" s="40"/>
      <c r="C258" s="68"/>
      <c r="D258" s="66"/>
      <c r="E258" s="8"/>
      <c r="F258" s="98"/>
      <c r="G258" s="98"/>
      <c r="H258" s="96">
        <f t="shared" si="50"/>
        <v>0</v>
      </c>
      <c r="I258" s="96">
        <f t="shared" si="51"/>
        <v>0</v>
      </c>
      <c r="J258" s="96">
        <f t="shared" si="51"/>
        <v>0</v>
      </c>
      <c r="K258" s="94">
        <f t="shared" si="43"/>
        <v>0</v>
      </c>
    </row>
    <row r="259" spans="1:11" hidden="1" outlineLevel="3">
      <c r="A259" s="39"/>
      <c r="B259" s="40"/>
      <c r="C259" s="68"/>
      <c r="D259" s="66"/>
      <c r="E259" s="8"/>
      <c r="F259" s="98"/>
      <c r="G259" s="98"/>
      <c r="H259" s="96">
        <f t="shared" si="50"/>
        <v>0</v>
      </c>
      <c r="I259" s="96">
        <f t="shared" si="51"/>
        <v>0</v>
      </c>
      <c r="J259" s="96">
        <f t="shared" si="51"/>
        <v>0</v>
      </c>
      <c r="K259" s="94">
        <f t="shared" si="43"/>
        <v>0</v>
      </c>
    </row>
    <row r="260" spans="1:11" hidden="1" outlineLevel="3">
      <c r="A260" s="39"/>
      <c r="B260" s="40"/>
      <c r="C260" s="68"/>
      <c r="D260" s="66"/>
      <c r="E260" s="8"/>
      <c r="F260" s="98"/>
      <c r="G260" s="98"/>
      <c r="H260" s="96">
        <f t="shared" si="50"/>
        <v>0</v>
      </c>
      <c r="I260" s="96">
        <f t="shared" si="51"/>
        <v>0</v>
      </c>
      <c r="J260" s="96">
        <f t="shared" si="51"/>
        <v>0</v>
      </c>
      <c r="K260" s="94">
        <f t="shared" si="43"/>
        <v>0</v>
      </c>
    </row>
    <row r="261" spans="1:11" ht="17" hidden="1" outlineLevel="2">
      <c r="A261" s="39" t="s">
        <v>558</v>
      </c>
      <c r="B261" s="31" t="s">
        <v>250</v>
      </c>
      <c r="C261" s="68"/>
      <c r="D261" s="60" t="s">
        <v>45</v>
      </c>
      <c r="E261" s="8"/>
      <c r="F261" s="93">
        <f>IF(E261&gt;0,I261/E261,0)</f>
        <v>0</v>
      </c>
      <c r="G261" s="93">
        <f>IF(E261&gt;0,J261/E261,0)</f>
        <v>0</v>
      </c>
      <c r="H261" s="93">
        <f>F261+G261</f>
        <v>0</v>
      </c>
      <c r="I261" s="93">
        <f>SUM(I262:I265)-I265</f>
        <v>0</v>
      </c>
      <c r="J261" s="93">
        <f>SUM(J262:J265)-J265</f>
        <v>0</v>
      </c>
      <c r="K261" s="94">
        <f t="shared" si="43"/>
        <v>0</v>
      </c>
    </row>
    <row r="262" spans="1:11" s="5" customFormat="1" ht="34" hidden="1" outlineLevel="3">
      <c r="A262" s="41" t="s">
        <v>559</v>
      </c>
      <c r="B262" s="32" t="s">
        <v>295</v>
      </c>
      <c r="C262" s="68" t="s">
        <v>184</v>
      </c>
      <c r="D262" s="62" t="s">
        <v>25</v>
      </c>
      <c r="E262" s="8"/>
      <c r="F262" s="98"/>
      <c r="G262" s="98"/>
      <c r="H262" s="96">
        <f t="shared" ref="H262:H264" si="52">F262+G262</f>
        <v>0</v>
      </c>
      <c r="I262" s="96">
        <f t="shared" ref="I262:J264" si="53">$E262*F262</f>
        <v>0</v>
      </c>
      <c r="J262" s="96">
        <f t="shared" si="53"/>
        <v>0</v>
      </c>
      <c r="K262" s="94">
        <f t="shared" si="43"/>
        <v>0</v>
      </c>
    </row>
    <row r="263" spans="1:11" hidden="1" outlineLevel="3">
      <c r="A263" s="39"/>
      <c r="B263" s="40"/>
      <c r="C263" s="68"/>
      <c r="D263" s="66"/>
      <c r="E263" s="8"/>
      <c r="F263" s="98"/>
      <c r="G263" s="98"/>
      <c r="H263" s="96">
        <f t="shared" si="52"/>
        <v>0</v>
      </c>
      <c r="I263" s="96">
        <f t="shared" si="53"/>
        <v>0</v>
      </c>
      <c r="J263" s="96">
        <f t="shared" si="53"/>
        <v>0</v>
      </c>
      <c r="K263" s="94">
        <f t="shared" si="43"/>
        <v>0</v>
      </c>
    </row>
    <row r="264" spans="1:11" hidden="1" outlineLevel="3">
      <c r="A264" s="39"/>
      <c r="B264" s="40"/>
      <c r="C264" s="68"/>
      <c r="D264" s="66"/>
      <c r="E264" s="8"/>
      <c r="F264" s="98"/>
      <c r="G264" s="98"/>
      <c r="H264" s="96">
        <f t="shared" si="52"/>
        <v>0</v>
      </c>
      <c r="I264" s="96">
        <f t="shared" si="53"/>
        <v>0</v>
      </c>
      <c r="J264" s="96">
        <f t="shared" si="53"/>
        <v>0</v>
      </c>
      <c r="K264" s="94">
        <f t="shared" si="43"/>
        <v>0</v>
      </c>
    </row>
    <row r="265" spans="1:11" ht="17" hidden="1" outlineLevel="2">
      <c r="A265" s="39" t="s">
        <v>560</v>
      </c>
      <c r="B265" s="31" t="s">
        <v>316</v>
      </c>
      <c r="C265" s="68"/>
      <c r="D265" s="60" t="s">
        <v>45</v>
      </c>
      <c r="E265" s="8"/>
      <c r="F265" s="93">
        <f>IF(E265&gt;0,I265/E265,0)</f>
        <v>0</v>
      </c>
      <c r="G265" s="93">
        <f>IF(E265&gt;0,J265/E265,0)</f>
        <v>0</v>
      </c>
      <c r="H265" s="93">
        <f>F265+G265</f>
        <v>0</v>
      </c>
      <c r="I265" s="93">
        <f>SUM(I266:I280)-I280</f>
        <v>0</v>
      </c>
      <c r="J265" s="93">
        <f>SUM(J266:J299)-J299</f>
        <v>0</v>
      </c>
      <c r="K265" s="94">
        <f t="shared" si="43"/>
        <v>0</v>
      </c>
    </row>
    <row r="266" spans="1:11" s="5" customFormat="1" ht="17" hidden="1" outlineLevel="3">
      <c r="A266" s="41" t="s">
        <v>561</v>
      </c>
      <c r="B266" s="32" t="s">
        <v>204</v>
      </c>
      <c r="C266" s="68" t="s">
        <v>225</v>
      </c>
      <c r="D266" s="62" t="s">
        <v>25</v>
      </c>
      <c r="E266" s="8"/>
      <c r="F266" s="98"/>
      <c r="G266" s="98"/>
      <c r="H266" s="96">
        <f t="shared" ref="H266:H300" si="54">F266+G266</f>
        <v>0</v>
      </c>
      <c r="I266" s="96">
        <f t="shared" ref="I266:J279" si="55">$E266*F266</f>
        <v>0</v>
      </c>
      <c r="J266" s="96">
        <f t="shared" si="55"/>
        <v>0</v>
      </c>
      <c r="K266" s="94">
        <f t="shared" si="43"/>
        <v>0</v>
      </c>
    </row>
    <row r="267" spans="1:11" s="5" customFormat="1" ht="17" hidden="1" outlineLevel="3">
      <c r="A267" s="41" t="s">
        <v>562</v>
      </c>
      <c r="B267" s="32" t="s">
        <v>205</v>
      </c>
      <c r="C267" s="68" t="s">
        <v>323</v>
      </c>
      <c r="D267" s="62" t="s">
        <v>45</v>
      </c>
      <c r="E267" s="8"/>
      <c r="F267" s="98"/>
      <c r="G267" s="98"/>
      <c r="H267" s="96">
        <f t="shared" si="54"/>
        <v>0</v>
      </c>
      <c r="I267" s="96">
        <f t="shared" si="55"/>
        <v>0</v>
      </c>
      <c r="J267" s="96">
        <f t="shared" si="55"/>
        <v>0</v>
      </c>
      <c r="K267" s="94">
        <f t="shared" si="43"/>
        <v>0</v>
      </c>
    </row>
    <row r="268" spans="1:11" s="5" customFormat="1" ht="17" hidden="1" outlineLevel="3">
      <c r="A268" s="41" t="s">
        <v>563</v>
      </c>
      <c r="B268" s="32" t="s">
        <v>202</v>
      </c>
      <c r="C268" s="68" t="s">
        <v>225</v>
      </c>
      <c r="D268" s="62" t="s">
        <v>25</v>
      </c>
      <c r="E268" s="8"/>
      <c r="F268" s="98"/>
      <c r="G268" s="98"/>
      <c r="H268" s="96">
        <f t="shared" si="54"/>
        <v>0</v>
      </c>
      <c r="I268" s="96">
        <f t="shared" si="55"/>
        <v>0</v>
      </c>
      <c r="J268" s="96">
        <f t="shared" si="55"/>
        <v>0</v>
      </c>
      <c r="K268" s="94">
        <f t="shared" si="43"/>
        <v>0</v>
      </c>
    </row>
    <row r="269" spans="1:11" s="5" customFormat="1" ht="17" hidden="1" outlineLevel="3">
      <c r="A269" s="41" t="s">
        <v>564</v>
      </c>
      <c r="B269" s="32" t="s">
        <v>203</v>
      </c>
      <c r="C269" s="68" t="s">
        <v>225</v>
      </c>
      <c r="D269" s="62" t="s">
        <v>25</v>
      </c>
      <c r="E269" s="8"/>
      <c r="F269" s="98"/>
      <c r="G269" s="98"/>
      <c r="H269" s="96">
        <f t="shared" si="54"/>
        <v>0</v>
      </c>
      <c r="I269" s="96">
        <f t="shared" si="55"/>
        <v>0</v>
      </c>
      <c r="J269" s="96">
        <f t="shared" si="55"/>
        <v>0</v>
      </c>
      <c r="K269" s="94">
        <f t="shared" si="43"/>
        <v>0</v>
      </c>
    </row>
    <row r="270" spans="1:11" s="5" customFormat="1" ht="17" hidden="1" outlineLevel="3">
      <c r="A270" s="41" t="s">
        <v>565</v>
      </c>
      <c r="B270" s="32" t="s">
        <v>197</v>
      </c>
      <c r="C270" s="68"/>
      <c r="D270" s="62" t="s">
        <v>45</v>
      </c>
      <c r="E270" s="8"/>
      <c r="F270" s="98"/>
      <c r="G270" s="98"/>
      <c r="H270" s="96">
        <f t="shared" si="54"/>
        <v>0</v>
      </c>
      <c r="I270" s="96">
        <f t="shared" si="55"/>
        <v>0</v>
      </c>
      <c r="J270" s="96">
        <f t="shared" si="55"/>
        <v>0</v>
      </c>
      <c r="K270" s="94">
        <f t="shared" si="43"/>
        <v>0</v>
      </c>
    </row>
    <row r="271" spans="1:11" s="5" customFormat="1" ht="17" hidden="1" outlineLevel="3">
      <c r="A271" s="41" t="s">
        <v>566</v>
      </c>
      <c r="B271" s="32" t="s">
        <v>206</v>
      </c>
      <c r="C271" s="68"/>
      <c r="D271" s="62" t="s">
        <v>45</v>
      </c>
      <c r="E271" s="8"/>
      <c r="F271" s="98"/>
      <c r="G271" s="98"/>
      <c r="H271" s="96">
        <f t="shared" si="54"/>
        <v>0</v>
      </c>
      <c r="I271" s="96">
        <f t="shared" si="55"/>
        <v>0</v>
      </c>
      <c r="J271" s="96">
        <f t="shared" si="55"/>
        <v>0</v>
      </c>
      <c r="K271" s="94">
        <f t="shared" si="43"/>
        <v>0</v>
      </c>
    </row>
    <row r="272" spans="1:11" s="5" customFormat="1" ht="17" hidden="1" outlineLevel="3">
      <c r="A272" s="41" t="s">
        <v>567</v>
      </c>
      <c r="B272" s="32" t="s">
        <v>195</v>
      </c>
      <c r="C272" s="68" t="s">
        <v>196</v>
      </c>
      <c r="D272" s="62" t="s">
        <v>45</v>
      </c>
      <c r="E272" s="8"/>
      <c r="F272" s="98"/>
      <c r="G272" s="98"/>
      <c r="H272" s="96">
        <f t="shared" si="54"/>
        <v>0</v>
      </c>
      <c r="I272" s="96">
        <f t="shared" si="55"/>
        <v>0</v>
      </c>
      <c r="J272" s="96">
        <f t="shared" si="55"/>
        <v>0</v>
      </c>
      <c r="K272" s="94">
        <f t="shared" si="43"/>
        <v>0</v>
      </c>
    </row>
    <row r="273" spans="1:11" s="5" customFormat="1" ht="17" hidden="1" outlineLevel="3">
      <c r="A273" s="41" t="s">
        <v>568</v>
      </c>
      <c r="B273" s="32" t="s">
        <v>193</v>
      </c>
      <c r="C273" s="68" t="s">
        <v>194</v>
      </c>
      <c r="D273" s="62" t="s">
        <v>25</v>
      </c>
      <c r="E273" s="8"/>
      <c r="F273" s="98"/>
      <c r="G273" s="98"/>
      <c r="H273" s="96">
        <f t="shared" si="54"/>
        <v>0</v>
      </c>
      <c r="I273" s="96">
        <f t="shared" si="55"/>
        <v>0</v>
      </c>
      <c r="J273" s="96">
        <f t="shared" si="55"/>
        <v>0</v>
      </c>
      <c r="K273" s="94">
        <f t="shared" si="43"/>
        <v>0</v>
      </c>
    </row>
    <row r="274" spans="1:11" s="5" customFormat="1" ht="17" hidden="1" outlineLevel="3">
      <c r="A274" s="41" t="s">
        <v>569</v>
      </c>
      <c r="B274" s="32" t="s">
        <v>226</v>
      </c>
      <c r="C274" s="68" t="s">
        <v>227</v>
      </c>
      <c r="D274" s="62" t="s">
        <v>25</v>
      </c>
      <c r="E274" s="8"/>
      <c r="F274" s="98"/>
      <c r="G274" s="98"/>
      <c r="H274" s="96">
        <f t="shared" si="54"/>
        <v>0</v>
      </c>
      <c r="I274" s="96">
        <f t="shared" si="55"/>
        <v>0</v>
      </c>
      <c r="J274" s="96">
        <f t="shared" si="55"/>
        <v>0</v>
      </c>
      <c r="K274" s="94">
        <f t="shared" si="43"/>
        <v>0</v>
      </c>
    </row>
    <row r="275" spans="1:11" s="5" customFormat="1" ht="17" hidden="1" outlineLevel="3">
      <c r="A275" s="41" t="s">
        <v>570</v>
      </c>
      <c r="B275" s="32" t="s">
        <v>594</v>
      </c>
      <c r="C275" s="68" t="s">
        <v>238</v>
      </c>
      <c r="D275" s="62" t="s">
        <v>45</v>
      </c>
      <c r="E275" s="8"/>
      <c r="F275" s="98"/>
      <c r="G275" s="98"/>
      <c r="H275" s="96">
        <f t="shared" si="54"/>
        <v>0</v>
      </c>
      <c r="I275" s="96">
        <f t="shared" si="55"/>
        <v>0</v>
      </c>
      <c r="J275" s="96">
        <f t="shared" si="55"/>
        <v>0</v>
      </c>
      <c r="K275" s="94">
        <f t="shared" si="43"/>
        <v>0</v>
      </c>
    </row>
    <row r="276" spans="1:11" s="5" customFormat="1" ht="17" hidden="1" outlineLevel="3">
      <c r="A276" s="41" t="s">
        <v>571</v>
      </c>
      <c r="B276" s="32" t="s">
        <v>594</v>
      </c>
      <c r="C276" s="68" t="s">
        <v>238</v>
      </c>
      <c r="D276" s="62" t="s">
        <v>45</v>
      </c>
      <c r="E276" s="8"/>
      <c r="F276" s="98"/>
      <c r="G276" s="98"/>
      <c r="H276" s="96">
        <f t="shared" si="54"/>
        <v>0</v>
      </c>
      <c r="I276" s="96">
        <f t="shared" si="55"/>
        <v>0</v>
      </c>
      <c r="J276" s="96">
        <f t="shared" si="55"/>
        <v>0</v>
      </c>
      <c r="K276" s="94">
        <f t="shared" si="43"/>
        <v>0</v>
      </c>
    </row>
    <row r="277" spans="1:11" s="5" customFormat="1" hidden="1" outlineLevel="3">
      <c r="A277" s="41"/>
      <c r="B277" s="42"/>
      <c r="C277" s="68"/>
      <c r="D277" s="65"/>
      <c r="E277" s="8"/>
      <c r="F277" s="98"/>
      <c r="G277" s="98"/>
      <c r="H277" s="96">
        <f t="shared" si="54"/>
        <v>0</v>
      </c>
      <c r="I277" s="96">
        <f t="shared" si="55"/>
        <v>0</v>
      </c>
      <c r="J277" s="96">
        <f t="shared" si="55"/>
        <v>0</v>
      </c>
      <c r="K277" s="94">
        <f t="shared" si="43"/>
        <v>0</v>
      </c>
    </row>
    <row r="278" spans="1:11" s="5" customFormat="1" hidden="1" outlineLevel="3">
      <c r="A278" s="41"/>
      <c r="B278" s="42"/>
      <c r="C278" s="68"/>
      <c r="D278" s="65"/>
      <c r="E278" s="8"/>
      <c r="F278" s="98"/>
      <c r="G278" s="98"/>
      <c r="H278" s="96">
        <f t="shared" si="54"/>
        <v>0</v>
      </c>
      <c r="I278" s="96">
        <f t="shared" si="55"/>
        <v>0</v>
      </c>
      <c r="J278" s="96">
        <f t="shared" si="55"/>
        <v>0</v>
      </c>
      <c r="K278" s="94">
        <f t="shared" si="43"/>
        <v>0</v>
      </c>
    </row>
    <row r="279" spans="1:11" hidden="1" outlineLevel="3">
      <c r="A279" s="39"/>
      <c r="B279" s="40"/>
      <c r="C279" s="68"/>
      <c r="D279" s="66"/>
      <c r="E279" s="8"/>
      <c r="F279" s="98"/>
      <c r="G279" s="98"/>
      <c r="H279" s="96">
        <f t="shared" si="54"/>
        <v>0</v>
      </c>
      <c r="I279" s="96">
        <f t="shared" si="55"/>
        <v>0</v>
      </c>
      <c r="J279" s="96">
        <f t="shared" si="55"/>
        <v>0</v>
      </c>
      <c r="K279" s="94">
        <f t="shared" si="43"/>
        <v>0</v>
      </c>
    </row>
    <row r="280" spans="1:11" ht="17" hidden="1" outlineLevel="2">
      <c r="A280" s="39" t="s">
        <v>572</v>
      </c>
      <c r="B280" s="31" t="s">
        <v>412</v>
      </c>
      <c r="C280" s="68"/>
      <c r="D280" s="60" t="s">
        <v>11</v>
      </c>
      <c r="E280" s="8">
        <f>IF((E281+E282+E283+E284+E285+E286+E287+E288+E289+E290+E291+E292)&gt;0,1,0)</f>
        <v>0</v>
      </c>
      <c r="F280" s="93">
        <f>IF(E280&gt;0,I280/E280,0)</f>
        <v>0</v>
      </c>
      <c r="G280" s="93">
        <f>IF(E280&gt;0,J280/E280,0)</f>
        <v>0</v>
      </c>
      <c r="H280" s="93">
        <f>F280+G280</f>
        <v>0</v>
      </c>
      <c r="I280" s="93">
        <f>SUM(I281:I293)-I293</f>
        <v>0</v>
      </c>
      <c r="J280" s="93">
        <f>SUM(J281:J293)-J293</f>
        <v>0</v>
      </c>
      <c r="K280" s="94">
        <f>I280+J280</f>
        <v>0</v>
      </c>
    </row>
    <row r="281" spans="1:11" s="5" customFormat="1" ht="17" hidden="1" outlineLevel="3">
      <c r="A281" s="41" t="s">
        <v>573</v>
      </c>
      <c r="B281" s="32" t="s">
        <v>403</v>
      </c>
      <c r="C281" s="69" t="s">
        <v>398</v>
      </c>
      <c r="D281" s="62" t="s">
        <v>39</v>
      </c>
      <c r="E281" s="11"/>
      <c r="F281" s="98"/>
      <c r="G281" s="98"/>
      <c r="H281" s="96">
        <f t="shared" ref="H281:H289" si="56">F281+G281</f>
        <v>0</v>
      </c>
      <c r="I281" s="96">
        <f t="shared" ref="I281:J289" si="57">$E281*F281</f>
        <v>0</v>
      </c>
      <c r="J281" s="96">
        <f t="shared" si="57"/>
        <v>0</v>
      </c>
      <c r="K281" s="99">
        <f t="shared" ref="K281:K289" si="58">I281+J281</f>
        <v>0</v>
      </c>
    </row>
    <row r="282" spans="1:11" s="5" customFormat="1" ht="17" hidden="1" outlineLevel="3">
      <c r="A282" s="41" t="s">
        <v>574</v>
      </c>
      <c r="B282" s="32" t="s">
        <v>404</v>
      </c>
      <c r="C282" s="69" t="s">
        <v>398</v>
      </c>
      <c r="D282" s="62" t="s">
        <v>39</v>
      </c>
      <c r="E282" s="11"/>
      <c r="F282" s="98"/>
      <c r="G282" s="98"/>
      <c r="H282" s="96">
        <f t="shared" si="56"/>
        <v>0</v>
      </c>
      <c r="I282" s="96">
        <f t="shared" si="57"/>
        <v>0</v>
      </c>
      <c r="J282" s="96">
        <f t="shared" si="57"/>
        <v>0</v>
      </c>
      <c r="K282" s="99">
        <f t="shared" si="58"/>
        <v>0</v>
      </c>
    </row>
    <row r="283" spans="1:11" s="5" customFormat="1" ht="17" hidden="1" outlineLevel="3">
      <c r="A283" s="41" t="s">
        <v>575</v>
      </c>
      <c r="B283" s="32" t="s">
        <v>431</v>
      </c>
      <c r="C283" s="69"/>
      <c r="D283" s="62" t="s">
        <v>66</v>
      </c>
      <c r="E283" s="11"/>
      <c r="F283" s="98"/>
      <c r="G283" s="98"/>
      <c r="H283" s="96">
        <f t="shared" si="56"/>
        <v>0</v>
      </c>
      <c r="I283" s="96">
        <f t="shared" si="57"/>
        <v>0</v>
      </c>
      <c r="J283" s="96">
        <f t="shared" si="57"/>
        <v>0</v>
      </c>
      <c r="K283" s="99">
        <f t="shared" si="58"/>
        <v>0</v>
      </c>
    </row>
    <row r="284" spans="1:11" s="5" customFormat="1" ht="17" hidden="1" outlineLevel="3">
      <c r="A284" s="41" t="s">
        <v>576</v>
      </c>
      <c r="B284" s="32" t="s">
        <v>428</v>
      </c>
      <c r="C284" s="69"/>
      <c r="D284" s="62" t="s">
        <v>66</v>
      </c>
      <c r="E284" s="11"/>
      <c r="F284" s="98"/>
      <c r="G284" s="98"/>
      <c r="H284" s="96">
        <f t="shared" si="56"/>
        <v>0</v>
      </c>
      <c r="I284" s="96">
        <f t="shared" si="57"/>
        <v>0</v>
      </c>
      <c r="J284" s="96">
        <f t="shared" si="57"/>
        <v>0</v>
      </c>
      <c r="K284" s="99">
        <f t="shared" si="58"/>
        <v>0</v>
      </c>
    </row>
    <row r="285" spans="1:11" s="5" customFormat="1" ht="17" hidden="1" outlineLevel="3">
      <c r="A285" s="41" t="s">
        <v>577</v>
      </c>
      <c r="B285" s="32" t="s">
        <v>429</v>
      </c>
      <c r="C285" s="69"/>
      <c r="D285" s="62" t="s">
        <v>66</v>
      </c>
      <c r="E285" s="11"/>
      <c r="F285" s="98"/>
      <c r="G285" s="98"/>
      <c r="H285" s="96">
        <f t="shared" si="56"/>
        <v>0</v>
      </c>
      <c r="I285" s="96">
        <f t="shared" si="57"/>
        <v>0</v>
      </c>
      <c r="J285" s="96">
        <f t="shared" si="57"/>
        <v>0</v>
      </c>
      <c r="K285" s="99">
        <f t="shared" si="58"/>
        <v>0</v>
      </c>
    </row>
    <row r="286" spans="1:11" s="5" customFormat="1" ht="17" hidden="1" outlineLevel="3">
      <c r="A286" s="41" t="s">
        <v>578</v>
      </c>
      <c r="B286" s="32" t="s">
        <v>430</v>
      </c>
      <c r="C286" s="69" t="s">
        <v>414</v>
      </c>
      <c r="D286" s="62" t="s">
        <v>66</v>
      </c>
      <c r="E286" s="11"/>
      <c r="F286" s="98"/>
      <c r="G286" s="98"/>
      <c r="H286" s="96">
        <f t="shared" si="56"/>
        <v>0</v>
      </c>
      <c r="I286" s="96">
        <f t="shared" si="57"/>
        <v>0</v>
      </c>
      <c r="J286" s="96">
        <f t="shared" si="57"/>
        <v>0</v>
      </c>
      <c r="K286" s="99">
        <f t="shared" si="58"/>
        <v>0</v>
      </c>
    </row>
    <row r="287" spans="1:11" s="5" customFormat="1" ht="17" hidden="1" outlineLevel="3">
      <c r="A287" s="41" t="s">
        <v>579</v>
      </c>
      <c r="B287" s="32" t="s">
        <v>405</v>
      </c>
      <c r="C287" s="69" t="s">
        <v>414</v>
      </c>
      <c r="D287" s="62" t="s">
        <v>66</v>
      </c>
      <c r="E287" s="11"/>
      <c r="F287" s="98"/>
      <c r="G287" s="98"/>
      <c r="H287" s="96">
        <f t="shared" si="56"/>
        <v>0</v>
      </c>
      <c r="I287" s="96">
        <f t="shared" si="57"/>
        <v>0</v>
      </c>
      <c r="J287" s="96">
        <f t="shared" si="57"/>
        <v>0</v>
      </c>
      <c r="K287" s="99">
        <f t="shared" si="58"/>
        <v>0</v>
      </c>
    </row>
    <row r="288" spans="1:11" s="5" customFormat="1" ht="17" hidden="1" outlineLevel="3">
      <c r="A288" s="41" t="s">
        <v>580</v>
      </c>
      <c r="B288" s="32" t="s">
        <v>478</v>
      </c>
      <c r="C288" s="69" t="s">
        <v>414</v>
      </c>
      <c r="D288" s="62" t="s">
        <v>66</v>
      </c>
      <c r="E288" s="11"/>
      <c r="F288" s="98"/>
      <c r="G288" s="98"/>
      <c r="H288" s="96">
        <f t="shared" si="56"/>
        <v>0</v>
      </c>
      <c r="I288" s="96">
        <f t="shared" si="57"/>
        <v>0</v>
      </c>
      <c r="J288" s="96">
        <f t="shared" si="57"/>
        <v>0</v>
      </c>
      <c r="K288" s="99">
        <f t="shared" si="58"/>
        <v>0</v>
      </c>
    </row>
    <row r="289" spans="1:11" s="5" customFormat="1" ht="17" hidden="1" outlineLevel="3">
      <c r="A289" s="41" t="s">
        <v>581</v>
      </c>
      <c r="B289" s="32" t="s">
        <v>427</v>
      </c>
      <c r="C289" s="69" t="s">
        <v>414</v>
      </c>
      <c r="D289" s="62" t="s">
        <v>39</v>
      </c>
      <c r="E289" s="11"/>
      <c r="F289" s="98"/>
      <c r="G289" s="98"/>
      <c r="H289" s="96">
        <f t="shared" si="56"/>
        <v>0</v>
      </c>
      <c r="I289" s="96">
        <f t="shared" si="57"/>
        <v>0</v>
      </c>
      <c r="J289" s="96">
        <f t="shared" si="57"/>
        <v>0</v>
      </c>
      <c r="K289" s="99">
        <f t="shared" si="58"/>
        <v>0</v>
      </c>
    </row>
    <row r="290" spans="1:11" s="5" customFormat="1" hidden="1" outlineLevel="3">
      <c r="A290" s="41"/>
      <c r="B290" s="42"/>
      <c r="C290" s="69"/>
      <c r="D290" s="65"/>
      <c r="E290" s="11"/>
      <c r="F290" s="98"/>
      <c r="G290" s="98"/>
      <c r="H290" s="96"/>
      <c r="I290" s="96"/>
      <c r="J290" s="96"/>
      <c r="K290" s="99"/>
    </row>
    <row r="291" spans="1:11" s="5" customFormat="1" hidden="1" outlineLevel="3">
      <c r="A291" s="41"/>
      <c r="B291" s="42"/>
      <c r="C291" s="69"/>
      <c r="D291" s="65"/>
      <c r="E291" s="11"/>
      <c r="F291" s="98"/>
      <c r="G291" s="98"/>
      <c r="H291" s="96"/>
      <c r="I291" s="96"/>
      <c r="J291" s="96"/>
      <c r="K291" s="99"/>
    </row>
    <row r="292" spans="1:11" s="5" customFormat="1" hidden="1" outlineLevel="3">
      <c r="A292" s="41"/>
      <c r="B292" s="42"/>
      <c r="C292" s="69"/>
      <c r="D292" s="65"/>
      <c r="E292" s="11"/>
      <c r="F292" s="98"/>
      <c r="G292" s="98"/>
      <c r="H292" s="96"/>
      <c r="I292" s="96"/>
      <c r="J292" s="96"/>
      <c r="K292" s="99"/>
    </row>
    <row r="293" spans="1:11" s="5" customFormat="1" ht="51" hidden="1" outlineLevel="2">
      <c r="A293" s="29"/>
      <c r="B293" s="25" t="s">
        <v>167</v>
      </c>
      <c r="C293" s="27"/>
      <c r="D293" s="63"/>
      <c r="E293" s="26"/>
      <c r="F293" s="97"/>
      <c r="G293" s="97"/>
      <c r="H293" s="93">
        <f t="shared" si="54"/>
        <v>0</v>
      </c>
      <c r="I293" s="93">
        <f t="shared" ref="I293:J300" si="59">$E293*F293</f>
        <v>0</v>
      </c>
      <c r="J293" s="93">
        <f t="shared" si="59"/>
        <v>0</v>
      </c>
      <c r="K293" s="94">
        <f t="shared" ref="K293:K300" si="60">I293+J293</f>
        <v>0</v>
      </c>
    </row>
    <row r="294" spans="1:11" s="2" customFormat="1" hidden="1" outlineLevel="2">
      <c r="A294" s="34"/>
      <c r="B294" s="37"/>
      <c r="C294" s="36"/>
      <c r="D294" s="64"/>
      <c r="E294" s="35"/>
      <c r="F294" s="95"/>
      <c r="G294" s="95"/>
      <c r="H294" s="93">
        <f t="shared" si="54"/>
        <v>0</v>
      </c>
      <c r="I294" s="93">
        <f t="shared" si="59"/>
        <v>0</v>
      </c>
      <c r="J294" s="93">
        <f t="shared" si="59"/>
        <v>0</v>
      </c>
      <c r="K294" s="94">
        <f t="shared" si="60"/>
        <v>0</v>
      </c>
    </row>
    <row r="295" spans="1:11" s="2" customFormat="1" hidden="1" outlineLevel="2">
      <c r="A295" s="34"/>
      <c r="B295" s="37"/>
      <c r="C295" s="36"/>
      <c r="D295" s="64"/>
      <c r="E295" s="35"/>
      <c r="F295" s="95"/>
      <c r="G295" s="95"/>
      <c r="H295" s="93">
        <f t="shared" si="54"/>
        <v>0</v>
      </c>
      <c r="I295" s="93">
        <f t="shared" si="59"/>
        <v>0</v>
      </c>
      <c r="J295" s="93">
        <f t="shared" si="59"/>
        <v>0</v>
      </c>
      <c r="K295" s="94">
        <f t="shared" si="60"/>
        <v>0</v>
      </c>
    </row>
    <row r="296" spans="1:11" s="2" customFormat="1" hidden="1" outlineLevel="2">
      <c r="A296" s="34"/>
      <c r="B296" s="37"/>
      <c r="C296" s="36"/>
      <c r="D296" s="64"/>
      <c r="E296" s="35"/>
      <c r="F296" s="95"/>
      <c r="G296" s="95"/>
      <c r="H296" s="93">
        <f t="shared" si="54"/>
        <v>0</v>
      </c>
      <c r="I296" s="93">
        <f t="shared" si="59"/>
        <v>0</v>
      </c>
      <c r="J296" s="93">
        <f t="shared" si="59"/>
        <v>0</v>
      </c>
      <c r="K296" s="94">
        <f t="shared" si="60"/>
        <v>0</v>
      </c>
    </row>
    <row r="297" spans="1:11" s="2" customFormat="1" hidden="1" outlineLevel="2">
      <c r="A297" s="34"/>
      <c r="B297" s="37"/>
      <c r="C297" s="36"/>
      <c r="D297" s="64"/>
      <c r="E297" s="35"/>
      <c r="F297" s="95"/>
      <c r="G297" s="95"/>
      <c r="H297" s="93">
        <f t="shared" si="54"/>
        <v>0</v>
      </c>
      <c r="I297" s="93">
        <f t="shared" si="59"/>
        <v>0</v>
      </c>
      <c r="J297" s="93">
        <f t="shared" si="59"/>
        <v>0</v>
      </c>
      <c r="K297" s="94">
        <f t="shared" si="60"/>
        <v>0</v>
      </c>
    </row>
    <row r="298" spans="1:11" s="2" customFormat="1" hidden="1" outlineLevel="2">
      <c r="A298" s="34"/>
      <c r="B298" s="37"/>
      <c r="C298" s="36"/>
      <c r="D298" s="64"/>
      <c r="E298" s="35"/>
      <c r="F298" s="95"/>
      <c r="G298" s="95"/>
      <c r="H298" s="93">
        <f t="shared" si="54"/>
        <v>0</v>
      </c>
      <c r="I298" s="93">
        <f t="shared" si="59"/>
        <v>0</v>
      </c>
      <c r="J298" s="93">
        <f t="shared" si="59"/>
        <v>0</v>
      </c>
      <c r="K298" s="94">
        <f t="shared" si="60"/>
        <v>0</v>
      </c>
    </row>
    <row r="299" spans="1:11" s="2" customFormat="1" hidden="1" outlineLevel="2">
      <c r="A299" s="34"/>
      <c r="B299" s="37"/>
      <c r="C299" s="36"/>
      <c r="D299" s="64"/>
      <c r="E299" s="35"/>
      <c r="F299" s="95"/>
      <c r="G299" s="95"/>
      <c r="H299" s="93">
        <f t="shared" si="54"/>
        <v>0</v>
      </c>
      <c r="I299" s="93">
        <f t="shared" si="59"/>
        <v>0</v>
      </c>
      <c r="J299" s="93">
        <f t="shared" si="59"/>
        <v>0</v>
      </c>
      <c r="K299" s="94">
        <f t="shared" si="60"/>
        <v>0</v>
      </c>
    </row>
    <row r="300" spans="1:11" s="2" customFormat="1" hidden="1" outlineLevel="2">
      <c r="A300" s="34"/>
      <c r="B300" s="37"/>
      <c r="C300" s="36"/>
      <c r="D300" s="64"/>
      <c r="E300" s="35"/>
      <c r="F300" s="95"/>
      <c r="G300" s="95"/>
      <c r="H300" s="93">
        <f t="shared" si="54"/>
        <v>0</v>
      </c>
      <c r="I300" s="93">
        <f t="shared" si="59"/>
        <v>0</v>
      </c>
      <c r="J300" s="93">
        <f t="shared" si="59"/>
        <v>0</v>
      </c>
      <c r="K300" s="94">
        <f t="shared" si="60"/>
        <v>0</v>
      </c>
    </row>
    <row r="301" spans="1:11" s="14" customFormat="1" ht="34" hidden="1" outlineLevel="1">
      <c r="A301" s="13" t="s">
        <v>13</v>
      </c>
      <c r="B301" s="30" t="s">
        <v>399</v>
      </c>
      <c r="C301" s="67"/>
      <c r="D301" s="59" t="s">
        <v>11</v>
      </c>
      <c r="E301" s="44">
        <f>IF((E302+E303+E304+E305+E306+E307+E308+E309+E310+E311+E312+E313+E314)&gt;0,1,0)</f>
        <v>0</v>
      </c>
      <c r="F301" s="90">
        <f>IF(E301&gt;0,I301/E301,0)</f>
        <v>0</v>
      </c>
      <c r="G301" s="90">
        <f>IF(E301&gt;0,J301/E301,0)</f>
        <v>0</v>
      </c>
      <c r="H301" s="90">
        <f>F301+G301</f>
        <v>0</v>
      </c>
      <c r="I301" s="90">
        <f>SUM(I302:I323)-I323</f>
        <v>0</v>
      </c>
      <c r="J301" s="90">
        <f>SUM(J302:J323)-J323</f>
        <v>0</v>
      </c>
      <c r="K301" s="91">
        <f>I301+J301</f>
        <v>0</v>
      </c>
    </row>
    <row r="302" spans="1:11" ht="34" hidden="1" outlineLevel="2">
      <c r="A302" s="39" t="s">
        <v>51</v>
      </c>
      <c r="B302" s="31" t="s">
        <v>586</v>
      </c>
      <c r="C302" s="69"/>
      <c r="D302" s="60" t="s">
        <v>39</v>
      </c>
      <c r="E302" s="8"/>
      <c r="F302" s="92"/>
      <c r="G302" s="92"/>
      <c r="H302" s="93">
        <f t="shared" ref="H302:H322" si="61">F302+G302</f>
        <v>0</v>
      </c>
      <c r="I302" s="93">
        <f t="shared" ref="I302:J322" si="62">$E302*F302</f>
        <v>0</v>
      </c>
      <c r="J302" s="93">
        <f t="shared" si="62"/>
        <v>0</v>
      </c>
      <c r="K302" s="94">
        <f t="shared" ref="K302:K322" si="63">I302+J302</f>
        <v>0</v>
      </c>
    </row>
    <row r="303" spans="1:11" ht="34" hidden="1" outlineLevel="2">
      <c r="A303" s="39" t="s">
        <v>52</v>
      </c>
      <c r="B303" s="31" t="s">
        <v>587</v>
      </c>
      <c r="C303" s="69"/>
      <c r="D303" s="60" t="s">
        <v>39</v>
      </c>
      <c r="E303" s="8"/>
      <c r="F303" s="92"/>
      <c r="G303" s="92"/>
      <c r="H303" s="93">
        <f t="shared" si="61"/>
        <v>0</v>
      </c>
      <c r="I303" s="93">
        <f t="shared" si="62"/>
        <v>0</v>
      </c>
      <c r="J303" s="93">
        <f t="shared" si="62"/>
        <v>0</v>
      </c>
      <c r="K303" s="94">
        <f t="shared" si="63"/>
        <v>0</v>
      </c>
    </row>
    <row r="304" spans="1:11" ht="17" hidden="1" outlineLevel="2">
      <c r="A304" s="39" t="s">
        <v>162</v>
      </c>
      <c r="B304" s="31" t="s">
        <v>352</v>
      </c>
      <c r="C304" s="69"/>
      <c r="D304" s="60" t="s">
        <v>66</v>
      </c>
      <c r="E304" s="8"/>
      <c r="F304" s="92"/>
      <c r="G304" s="92"/>
      <c r="H304" s="93">
        <f t="shared" si="61"/>
        <v>0</v>
      </c>
      <c r="I304" s="93">
        <f t="shared" si="62"/>
        <v>0</v>
      </c>
      <c r="J304" s="93">
        <f t="shared" si="62"/>
        <v>0</v>
      </c>
      <c r="K304" s="94">
        <f t="shared" si="63"/>
        <v>0</v>
      </c>
    </row>
    <row r="305" spans="1:11" ht="17" hidden="1" outlineLevel="2">
      <c r="A305" s="39" t="s">
        <v>163</v>
      </c>
      <c r="B305" s="31" t="s">
        <v>591</v>
      </c>
      <c r="C305" s="69"/>
      <c r="D305" s="60" t="s">
        <v>39</v>
      </c>
      <c r="E305" s="8"/>
      <c r="F305" s="92"/>
      <c r="G305" s="92"/>
      <c r="H305" s="93">
        <f t="shared" si="61"/>
        <v>0</v>
      </c>
      <c r="I305" s="93">
        <f t="shared" si="62"/>
        <v>0</v>
      </c>
      <c r="J305" s="93">
        <f t="shared" si="62"/>
        <v>0</v>
      </c>
      <c r="K305" s="94">
        <f t="shared" si="63"/>
        <v>0</v>
      </c>
    </row>
    <row r="306" spans="1:11" ht="17" hidden="1" outlineLevel="2">
      <c r="A306" s="39" t="s">
        <v>343</v>
      </c>
      <c r="B306" s="31" t="s">
        <v>588</v>
      </c>
      <c r="C306" s="69"/>
      <c r="D306" s="60" t="s">
        <v>39</v>
      </c>
      <c r="E306" s="8"/>
      <c r="F306" s="92"/>
      <c r="G306" s="92"/>
      <c r="H306" s="93">
        <f t="shared" si="61"/>
        <v>0</v>
      </c>
      <c r="I306" s="93">
        <f t="shared" si="62"/>
        <v>0</v>
      </c>
      <c r="J306" s="93">
        <f t="shared" si="62"/>
        <v>0</v>
      </c>
      <c r="K306" s="94">
        <f t="shared" si="63"/>
        <v>0</v>
      </c>
    </row>
    <row r="307" spans="1:11" ht="17" hidden="1" outlineLevel="2">
      <c r="A307" s="39" t="s">
        <v>344</v>
      </c>
      <c r="B307" s="31" t="s">
        <v>590</v>
      </c>
      <c r="C307" s="69"/>
      <c r="D307" s="60" t="s">
        <v>39</v>
      </c>
      <c r="E307" s="8"/>
      <c r="F307" s="92"/>
      <c r="G307" s="92"/>
      <c r="H307" s="93">
        <f t="shared" si="61"/>
        <v>0</v>
      </c>
      <c r="I307" s="93">
        <f t="shared" si="62"/>
        <v>0</v>
      </c>
      <c r="J307" s="93">
        <f t="shared" si="62"/>
        <v>0</v>
      </c>
      <c r="K307" s="94">
        <f t="shared" si="63"/>
        <v>0</v>
      </c>
    </row>
    <row r="308" spans="1:11" ht="17" hidden="1" outlineLevel="2">
      <c r="A308" s="39" t="s">
        <v>345</v>
      </c>
      <c r="B308" s="31" t="s">
        <v>589</v>
      </c>
      <c r="C308" s="69"/>
      <c r="D308" s="60" t="s">
        <v>39</v>
      </c>
      <c r="E308" s="8"/>
      <c r="F308" s="92"/>
      <c r="G308" s="92"/>
      <c r="H308" s="93">
        <f t="shared" si="61"/>
        <v>0</v>
      </c>
      <c r="I308" s="93">
        <f t="shared" si="62"/>
        <v>0</v>
      </c>
      <c r="J308" s="93">
        <f t="shared" si="62"/>
        <v>0</v>
      </c>
      <c r="K308" s="94">
        <f t="shared" si="63"/>
        <v>0</v>
      </c>
    </row>
    <row r="309" spans="1:11" ht="17" hidden="1" outlineLevel="2">
      <c r="A309" s="39" t="s">
        <v>346</v>
      </c>
      <c r="B309" s="31" t="s">
        <v>592</v>
      </c>
      <c r="C309" s="69"/>
      <c r="D309" s="60" t="s">
        <v>39</v>
      </c>
      <c r="E309" s="8"/>
      <c r="F309" s="92"/>
      <c r="G309" s="92"/>
      <c r="H309" s="93">
        <f t="shared" si="61"/>
        <v>0</v>
      </c>
      <c r="I309" s="93">
        <f t="shared" si="62"/>
        <v>0</v>
      </c>
      <c r="J309" s="93">
        <f t="shared" si="62"/>
        <v>0</v>
      </c>
      <c r="K309" s="94">
        <f t="shared" si="63"/>
        <v>0</v>
      </c>
    </row>
    <row r="310" spans="1:11" ht="17" hidden="1" outlineLevel="2">
      <c r="A310" s="39" t="s">
        <v>347</v>
      </c>
      <c r="B310" s="31" t="s">
        <v>353</v>
      </c>
      <c r="C310" s="69"/>
      <c r="D310" s="60" t="s">
        <v>39</v>
      </c>
      <c r="E310" s="8"/>
      <c r="F310" s="92"/>
      <c r="G310" s="92"/>
      <c r="H310" s="93">
        <f t="shared" si="61"/>
        <v>0</v>
      </c>
      <c r="I310" s="93">
        <f t="shared" si="62"/>
        <v>0</v>
      </c>
      <c r="J310" s="93">
        <f t="shared" si="62"/>
        <v>0</v>
      </c>
      <c r="K310" s="94">
        <f t="shared" si="63"/>
        <v>0</v>
      </c>
    </row>
    <row r="311" spans="1:11" ht="17" hidden="1" outlineLevel="2">
      <c r="A311" s="39" t="s">
        <v>348</v>
      </c>
      <c r="B311" s="31" t="s">
        <v>355</v>
      </c>
      <c r="C311" s="69"/>
      <c r="D311" s="60" t="s">
        <v>39</v>
      </c>
      <c r="E311" s="8"/>
      <c r="F311" s="92"/>
      <c r="G311" s="92"/>
      <c r="H311" s="93">
        <f t="shared" si="61"/>
        <v>0</v>
      </c>
      <c r="I311" s="93">
        <f t="shared" si="62"/>
        <v>0</v>
      </c>
      <c r="J311" s="93">
        <f t="shared" si="62"/>
        <v>0</v>
      </c>
      <c r="K311" s="94">
        <f t="shared" si="63"/>
        <v>0</v>
      </c>
    </row>
    <row r="312" spans="1:11" ht="17" hidden="1" outlineLevel="2">
      <c r="A312" s="39" t="s">
        <v>349</v>
      </c>
      <c r="B312" s="31" t="s">
        <v>354</v>
      </c>
      <c r="C312" s="69"/>
      <c r="D312" s="60" t="s">
        <v>39</v>
      </c>
      <c r="E312" s="8"/>
      <c r="F312" s="92"/>
      <c r="G312" s="92"/>
      <c r="H312" s="93">
        <f t="shared" si="61"/>
        <v>0</v>
      </c>
      <c r="I312" s="93">
        <f t="shared" si="62"/>
        <v>0</v>
      </c>
      <c r="J312" s="93">
        <f t="shared" si="62"/>
        <v>0</v>
      </c>
      <c r="K312" s="94">
        <f t="shared" si="63"/>
        <v>0</v>
      </c>
    </row>
    <row r="313" spans="1:11" ht="17" hidden="1" outlineLevel="2">
      <c r="A313" s="39" t="s">
        <v>350</v>
      </c>
      <c r="B313" s="31" t="s">
        <v>356</v>
      </c>
      <c r="C313" s="69"/>
      <c r="D313" s="60" t="s">
        <v>66</v>
      </c>
      <c r="E313" s="8"/>
      <c r="F313" s="92"/>
      <c r="G313" s="92"/>
      <c r="H313" s="93">
        <f t="shared" si="61"/>
        <v>0</v>
      </c>
      <c r="I313" s="93">
        <f t="shared" si="62"/>
        <v>0</v>
      </c>
      <c r="J313" s="93">
        <f t="shared" si="62"/>
        <v>0</v>
      </c>
      <c r="K313" s="94">
        <f t="shared" si="63"/>
        <v>0</v>
      </c>
    </row>
    <row r="314" spans="1:11" ht="34" hidden="1" outlineLevel="2">
      <c r="A314" s="39" t="s">
        <v>351</v>
      </c>
      <c r="B314" s="31" t="s">
        <v>358</v>
      </c>
      <c r="C314" s="69"/>
      <c r="D314" s="60" t="s">
        <v>39</v>
      </c>
      <c r="E314" s="8"/>
      <c r="F314" s="92"/>
      <c r="G314" s="92"/>
      <c r="H314" s="93">
        <f t="shared" si="61"/>
        <v>0</v>
      </c>
      <c r="I314" s="93">
        <f t="shared" si="62"/>
        <v>0</v>
      </c>
      <c r="J314" s="93">
        <f t="shared" si="62"/>
        <v>0</v>
      </c>
      <c r="K314" s="94">
        <f t="shared" si="63"/>
        <v>0</v>
      </c>
    </row>
    <row r="315" spans="1:11" s="5" customFormat="1" ht="51" hidden="1" outlineLevel="2">
      <c r="A315" s="39"/>
      <c r="B315" s="25" t="s">
        <v>167</v>
      </c>
      <c r="C315" s="27"/>
      <c r="D315" s="63"/>
      <c r="E315" s="26"/>
      <c r="F315" s="97"/>
      <c r="G315" s="97"/>
      <c r="H315" s="93">
        <f t="shared" si="61"/>
        <v>0</v>
      </c>
      <c r="I315" s="93">
        <f t="shared" si="62"/>
        <v>0</v>
      </c>
      <c r="J315" s="93">
        <f t="shared" si="62"/>
        <v>0</v>
      </c>
      <c r="K315" s="94">
        <f t="shared" si="63"/>
        <v>0</v>
      </c>
    </row>
    <row r="316" spans="1:11" s="2" customFormat="1" hidden="1" outlineLevel="2">
      <c r="A316" s="39"/>
      <c r="B316" s="37"/>
      <c r="C316" s="36"/>
      <c r="D316" s="64"/>
      <c r="E316" s="35"/>
      <c r="F316" s="95"/>
      <c r="G316" s="95"/>
      <c r="H316" s="93">
        <f t="shared" si="61"/>
        <v>0</v>
      </c>
      <c r="I316" s="93">
        <f t="shared" si="62"/>
        <v>0</v>
      </c>
      <c r="J316" s="93">
        <f t="shared" si="62"/>
        <v>0</v>
      </c>
      <c r="K316" s="94">
        <f t="shared" si="63"/>
        <v>0</v>
      </c>
    </row>
    <row r="317" spans="1:11" s="2" customFormat="1" hidden="1" outlineLevel="2">
      <c r="A317" s="34"/>
      <c r="B317" s="37"/>
      <c r="C317" s="36"/>
      <c r="D317" s="64"/>
      <c r="E317" s="35"/>
      <c r="F317" s="95"/>
      <c r="G317" s="95"/>
      <c r="H317" s="93">
        <f t="shared" si="61"/>
        <v>0</v>
      </c>
      <c r="I317" s="93">
        <f t="shared" si="62"/>
        <v>0</v>
      </c>
      <c r="J317" s="93">
        <f t="shared" si="62"/>
        <v>0</v>
      </c>
      <c r="K317" s="94">
        <f t="shared" si="63"/>
        <v>0</v>
      </c>
    </row>
    <row r="318" spans="1:11" s="2" customFormat="1" hidden="1" outlineLevel="2">
      <c r="A318" s="34"/>
      <c r="B318" s="37"/>
      <c r="C318" s="36"/>
      <c r="D318" s="64"/>
      <c r="E318" s="35"/>
      <c r="F318" s="95"/>
      <c r="G318" s="95"/>
      <c r="H318" s="93">
        <f t="shared" si="61"/>
        <v>0</v>
      </c>
      <c r="I318" s="93">
        <f t="shared" si="62"/>
        <v>0</v>
      </c>
      <c r="J318" s="93">
        <f t="shared" si="62"/>
        <v>0</v>
      </c>
      <c r="K318" s="94">
        <f t="shared" si="63"/>
        <v>0</v>
      </c>
    </row>
    <row r="319" spans="1:11" s="2" customFormat="1" hidden="1" outlineLevel="2">
      <c r="A319" s="34"/>
      <c r="B319" s="37"/>
      <c r="C319" s="36"/>
      <c r="D319" s="64"/>
      <c r="E319" s="35"/>
      <c r="F319" s="95"/>
      <c r="G319" s="95"/>
      <c r="H319" s="93">
        <f t="shared" si="61"/>
        <v>0</v>
      </c>
      <c r="I319" s="93">
        <f t="shared" si="62"/>
        <v>0</v>
      </c>
      <c r="J319" s="93">
        <f t="shared" si="62"/>
        <v>0</v>
      </c>
      <c r="K319" s="94">
        <f t="shared" si="63"/>
        <v>0</v>
      </c>
    </row>
    <row r="320" spans="1:11" s="2" customFormat="1" hidden="1" outlineLevel="2">
      <c r="A320" s="34"/>
      <c r="B320" s="37"/>
      <c r="C320" s="36"/>
      <c r="D320" s="64"/>
      <c r="E320" s="35"/>
      <c r="F320" s="95"/>
      <c r="G320" s="95"/>
      <c r="H320" s="93">
        <f t="shared" si="61"/>
        <v>0</v>
      </c>
      <c r="I320" s="93">
        <f t="shared" si="62"/>
        <v>0</v>
      </c>
      <c r="J320" s="93">
        <f t="shared" si="62"/>
        <v>0</v>
      </c>
      <c r="K320" s="94">
        <f t="shared" si="63"/>
        <v>0</v>
      </c>
    </row>
    <row r="321" spans="1:11" s="2" customFormat="1" hidden="1" outlineLevel="2">
      <c r="A321" s="34"/>
      <c r="B321" s="37"/>
      <c r="C321" s="36"/>
      <c r="D321" s="64"/>
      <c r="E321" s="35"/>
      <c r="F321" s="95"/>
      <c r="G321" s="95"/>
      <c r="H321" s="93">
        <f t="shared" si="61"/>
        <v>0</v>
      </c>
      <c r="I321" s="93">
        <f t="shared" si="62"/>
        <v>0</v>
      </c>
      <c r="J321" s="93">
        <f t="shared" si="62"/>
        <v>0</v>
      </c>
      <c r="K321" s="94">
        <f t="shared" si="63"/>
        <v>0</v>
      </c>
    </row>
    <row r="322" spans="1:11" s="2" customFormat="1" hidden="1" outlineLevel="2">
      <c r="A322" s="34"/>
      <c r="B322" s="37"/>
      <c r="C322" s="36"/>
      <c r="D322" s="64"/>
      <c r="E322" s="35"/>
      <c r="F322" s="95"/>
      <c r="G322" s="95"/>
      <c r="H322" s="93">
        <f t="shared" si="61"/>
        <v>0</v>
      </c>
      <c r="I322" s="93">
        <f t="shared" si="62"/>
        <v>0</v>
      </c>
      <c r="J322" s="93">
        <f t="shared" si="62"/>
        <v>0</v>
      </c>
      <c r="K322" s="94">
        <f t="shared" si="63"/>
        <v>0</v>
      </c>
    </row>
    <row r="323" spans="1:11" s="4" customFormat="1" ht="17" hidden="1" outlineLevel="1">
      <c r="A323" s="13" t="s">
        <v>7</v>
      </c>
      <c r="B323" s="30" t="s">
        <v>335</v>
      </c>
      <c r="C323" s="67"/>
      <c r="D323" s="59" t="s">
        <v>11</v>
      </c>
      <c r="E323" s="44">
        <f>IF((E324+E325+E326+E327+E328+E329+E349)&gt;0,1,0)</f>
        <v>0</v>
      </c>
      <c r="F323" s="90">
        <f>IF(E323&gt;0,I323/E323,0)</f>
        <v>0</v>
      </c>
      <c r="G323" s="90">
        <f>IF(E323&gt;0,J323/E323,0)</f>
        <v>0</v>
      </c>
      <c r="H323" s="90">
        <f>F323+G323</f>
        <v>0</v>
      </c>
      <c r="I323" s="90">
        <f>I324+I325+I326+I327+I328+I329+I349+SUM(I370:I376)-I376</f>
        <v>0</v>
      </c>
      <c r="J323" s="90">
        <f>J324+J325+J326+J327+J328+J329+J349+SUM(J370:J376)-J376</f>
        <v>0</v>
      </c>
      <c r="K323" s="91">
        <f>I323+J323</f>
        <v>0</v>
      </c>
    </row>
    <row r="324" spans="1:11" ht="34" hidden="1" outlineLevel="2">
      <c r="A324" s="39" t="s">
        <v>26</v>
      </c>
      <c r="B324" s="31" t="s">
        <v>599</v>
      </c>
      <c r="C324" s="68" t="s">
        <v>225</v>
      </c>
      <c r="D324" s="60" t="s">
        <v>25</v>
      </c>
      <c r="E324" s="8"/>
      <c r="F324" s="92"/>
      <c r="G324" s="92"/>
      <c r="H324" s="93">
        <f t="shared" ref="H324:H328" si="64">F324+G324</f>
        <v>0</v>
      </c>
      <c r="I324" s="93">
        <f t="shared" ref="I324:J328" si="65">$E324*F324</f>
        <v>0</v>
      </c>
      <c r="J324" s="93">
        <f t="shared" si="65"/>
        <v>0</v>
      </c>
      <c r="K324" s="94">
        <f t="shared" ref="K324:K375" si="66">I324+J324</f>
        <v>0</v>
      </c>
    </row>
    <row r="325" spans="1:11" ht="34" hidden="1" outlineLevel="2">
      <c r="A325" s="39" t="s">
        <v>30</v>
      </c>
      <c r="B325" s="31" t="s">
        <v>364</v>
      </c>
      <c r="C325" s="68" t="s">
        <v>225</v>
      </c>
      <c r="D325" s="60" t="s">
        <v>25</v>
      </c>
      <c r="E325" s="8"/>
      <c r="F325" s="92"/>
      <c r="G325" s="92"/>
      <c r="H325" s="93">
        <f t="shared" si="64"/>
        <v>0</v>
      </c>
      <c r="I325" s="93">
        <f t="shared" si="65"/>
        <v>0</v>
      </c>
      <c r="J325" s="93">
        <f t="shared" si="65"/>
        <v>0</v>
      </c>
      <c r="K325" s="94">
        <f t="shared" si="66"/>
        <v>0</v>
      </c>
    </row>
    <row r="326" spans="1:11" ht="17" hidden="1" outlineLevel="2">
      <c r="A326" s="39" t="s">
        <v>112</v>
      </c>
      <c r="B326" s="31" t="s">
        <v>410</v>
      </c>
      <c r="C326" s="68" t="s">
        <v>414</v>
      </c>
      <c r="D326" s="60" t="s">
        <v>66</v>
      </c>
      <c r="E326" s="8"/>
      <c r="F326" s="92"/>
      <c r="G326" s="92"/>
      <c r="H326" s="93">
        <f t="shared" si="64"/>
        <v>0</v>
      </c>
      <c r="I326" s="93">
        <f t="shared" si="65"/>
        <v>0</v>
      </c>
      <c r="J326" s="93">
        <f t="shared" si="65"/>
        <v>0</v>
      </c>
      <c r="K326" s="94">
        <f t="shared" si="66"/>
        <v>0</v>
      </c>
    </row>
    <row r="327" spans="1:11" ht="34" hidden="1" outlineLevel="2">
      <c r="A327" s="39" t="s">
        <v>113</v>
      </c>
      <c r="B327" s="31" t="s">
        <v>361</v>
      </c>
      <c r="C327" s="68" t="s">
        <v>362</v>
      </c>
      <c r="D327" s="60" t="s">
        <v>25</v>
      </c>
      <c r="E327" s="8"/>
      <c r="F327" s="92"/>
      <c r="G327" s="92"/>
      <c r="H327" s="93">
        <f t="shared" si="64"/>
        <v>0</v>
      </c>
      <c r="I327" s="93">
        <f t="shared" si="65"/>
        <v>0</v>
      </c>
      <c r="J327" s="93">
        <f t="shared" si="65"/>
        <v>0</v>
      </c>
      <c r="K327" s="94">
        <f t="shared" si="66"/>
        <v>0</v>
      </c>
    </row>
    <row r="328" spans="1:11" ht="34" hidden="1" outlineLevel="2">
      <c r="A328" s="39" t="s">
        <v>400</v>
      </c>
      <c r="B328" s="31" t="s">
        <v>363</v>
      </c>
      <c r="C328" s="68"/>
      <c r="D328" s="60" t="s">
        <v>45</v>
      </c>
      <c r="E328" s="8"/>
      <c r="F328" s="92"/>
      <c r="G328" s="92"/>
      <c r="H328" s="93">
        <f t="shared" si="64"/>
        <v>0</v>
      </c>
      <c r="I328" s="93">
        <f t="shared" si="65"/>
        <v>0</v>
      </c>
      <c r="J328" s="93">
        <f t="shared" si="65"/>
        <v>0</v>
      </c>
      <c r="K328" s="94">
        <f t="shared" si="66"/>
        <v>0</v>
      </c>
    </row>
    <row r="329" spans="1:11" ht="17" hidden="1" outlineLevel="2">
      <c r="A329" s="39" t="s">
        <v>401</v>
      </c>
      <c r="B329" s="31" t="s">
        <v>379</v>
      </c>
      <c r="C329" s="68"/>
      <c r="D329" s="60" t="s">
        <v>66</v>
      </c>
      <c r="E329" s="45">
        <f>SUM(E330:E348)</f>
        <v>0</v>
      </c>
      <c r="F329" s="93">
        <f>IF(E329&gt;0,I329/E329,0)</f>
        <v>0</v>
      </c>
      <c r="G329" s="93">
        <f>IF(E329&gt;0,J329/E329,0)</f>
        <v>0</v>
      </c>
      <c r="H329" s="93">
        <f>F329+G329</f>
        <v>0</v>
      </c>
      <c r="I329" s="93">
        <f>SUM(I330:I349)-I349</f>
        <v>0</v>
      </c>
      <c r="J329" s="93">
        <f>SUM(J330:J349)-J349</f>
        <v>0</v>
      </c>
      <c r="K329" s="94">
        <f t="shared" si="66"/>
        <v>0</v>
      </c>
    </row>
    <row r="330" spans="1:11" s="5" customFormat="1" ht="17" hidden="1" outlineLevel="3">
      <c r="A330" s="41" t="s">
        <v>482</v>
      </c>
      <c r="B330" s="32" t="s">
        <v>366</v>
      </c>
      <c r="C330" s="69"/>
      <c r="D330" s="62" t="s">
        <v>66</v>
      </c>
      <c r="E330" s="11"/>
      <c r="F330" s="98"/>
      <c r="G330" s="98"/>
      <c r="H330" s="96">
        <f t="shared" ref="H330:H348" si="67">F330+G330</f>
        <v>0</v>
      </c>
      <c r="I330" s="96">
        <f t="shared" ref="I330:J348" si="68">$E330*F330</f>
        <v>0</v>
      </c>
      <c r="J330" s="96">
        <f t="shared" si="68"/>
        <v>0</v>
      </c>
      <c r="K330" s="99">
        <f t="shared" si="66"/>
        <v>0</v>
      </c>
    </row>
    <row r="331" spans="1:11" s="5" customFormat="1" ht="17" hidden="1" outlineLevel="3">
      <c r="A331" s="41" t="s">
        <v>483</v>
      </c>
      <c r="B331" s="32" t="s">
        <v>373</v>
      </c>
      <c r="C331" s="69"/>
      <c r="D331" s="62" t="s">
        <v>66</v>
      </c>
      <c r="E331" s="11"/>
      <c r="F331" s="98"/>
      <c r="G331" s="98"/>
      <c r="H331" s="96">
        <f t="shared" si="67"/>
        <v>0</v>
      </c>
      <c r="I331" s="96">
        <f t="shared" si="68"/>
        <v>0</v>
      </c>
      <c r="J331" s="96">
        <f t="shared" si="68"/>
        <v>0</v>
      </c>
      <c r="K331" s="99">
        <f t="shared" si="66"/>
        <v>0</v>
      </c>
    </row>
    <row r="332" spans="1:11" s="5" customFormat="1" ht="17" hidden="1" outlineLevel="3">
      <c r="A332" s="41" t="s">
        <v>484</v>
      </c>
      <c r="B332" s="32" t="s">
        <v>372</v>
      </c>
      <c r="C332" s="69"/>
      <c r="D332" s="62" t="s">
        <v>66</v>
      </c>
      <c r="E332" s="11"/>
      <c r="F332" s="98"/>
      <c r="G332" s="98"/>
      <c r="H332" s="96">
        <f t="shared" si="67"/>
        <v>0</v>
      </c>
      <c r="I332" s="96">
        <f t="shared" si="68"/>
        <v>0</v>
      </c>
      <c r="J332" s="96">
        <f t="shared" si="68"/>
        <v>0</v>
      </c>
      <c r="K332" s="99">
        <f t="shared" si="66"/>
        <v>0</v>
      </c>
    </row>
    <row r="333" spans="1:11" s="5" customFormat="1" ht="17" hidden="1" outlineLevel="3">
      <c r="A333" s="41" t="s">
        <v>485</v>
      </c>
      <c r="B333" s="32" t="s">
        <v>387</v>
      </c>
      <c r="C333" s="69"/>
      <c r="D333" s="62" t="s">
        <v>66</v>
      </c>
      <c r="E333" s="11"/>
      <c r="F333" s="98"/>
      <c r="G333" s="98"/>
      <c r="H333" s="96">
        <f t="shared" si="67"/>
        <v>0</v>
      </c>
      <c r="I333" s="96">
        <f t="shared" si="68"/>
        <v>0</v>
      </c>
      <c r="J333" s="96">
        <f t="shared" si="68"/>
        <v>0</v>
      </c>
      <c r="K333" s="99">
        <f t="shared" si="66"/>
        <v>0</v>
      </c>
    </row>
    <row r="334" spans="1:11" s="5" customFormat="1" ht="17" hidden="1" outlineLevel="3">
      <c r="A334" s="41" t="s">
        <v>486</v>
      </c>
      <c r="B334" s="32" t="s">
        <v>386</v>
      </c>
      <c r="C334" s="69"/>
      <c r="D334" s="62" t="s">
        <v>66</v>
      </c>
      <c r="E334" s="11"/>
      <c r="F334" s="98"/>
      <c r="G334" s="98"/>
      <c r="H334" s="96">
        <f t="shared" si="67"/>
        <v>0</v>
      </c>
      <c r="I334" s="96">
        <f t="shared" si="68"/>
        <v>0</v>
      </c>
      <c r="J334" s="96">
        <f t="shared" si="68"/>
        <v>0</v>
      </c>
      <c r="K334" s="99">
        <f t="shared" si="66"/>
        <v>0</v>
      </c>
    </row>
    <row r="335" spans="1:11" s="5" customFormat="1" ht="17" hidden="1" outlineLevel="3">
      <c r="A335" s="41" t="s">
        <v>487</v>
      </c>
      <c r="B335" s="32" t="s">
        <v>365</v>
      </c>
      <c r="C335" s="69"/>
      <c r="D335" s="62" t="s">
        <v>66</v>
      </c>
      <c r="E335" s="11"/>
      <c r="F335" s="98"/>
      <c r="G335" s="98"/>
      <c r="H335" s="96">
        <f t="shared" si="67"/>
        <v>0</v>
      </c>
      <c r="I335" s="96">
        <f t="shared" si="68"/>
        <v>0</v>
      </c>
      <c r="J335" s="96">
        <f t="shared" si="68"/>
        <v>0</v>
      </c>
      <c r="K335" s="99">
        <f t="shared" si="66"/>
        <v>0</v>
      </c>
    </row>
    <row r="336" spans="1:11" s="5" customFormat="1" ht="17" hidden="1" outlineLevel="3">
      <c r="A336" s="41" t="s">
        <v>488</v>
      </c>
      <c r="B336" s="32" t="s">
        <v>381</v>
      </c>
      <c r="C336" s="69"/>
      <c r="D336" s="62" t="s">
        <v>66</v>
      </c>
      <c r="E336" s="11"/>
      <c r="F336" s="98"/>
      <c r="G336" s="98"/>
      <c r="H336" s="96">
        <f t="shared" si="67"/>
        <v>0</v>
      </c>
      <c r="I336" s="96">
        <f t="shared" si="68"/>
        <v>0</v>
      </c>
      <c r="J336" s="96">
        <f t="shared" si="68"/>
        <v>0</v>
      </c>
      <c r="K336" s="99">
        <f t="shared" si="66"/>
        <v>0</v>
      </c>
    </row>
    <row r="337" spans="1:11" s="5" customFormat="1" ht="17" hidden="1" outlineLevel="3">
      <c r="A337" s="41" t="s">
        <v>489</v>
      </c>
      <c r="B337" s="32" t="s">
        <v>369</v>
      </c>
      <c r="C337" s="69"/>
      <c r="D337" s="62" t="s">
        <v>66</v>
      </c>
      <c r="E337" s="11"/>
      <c r="F337" s="98"/>
      <c r="G337" s="98"/>
      <c r="H337" s="96">
        <f t="shared" si="67"/>
        <v>0</v>
      </c>
      <c r="I337" s="96">
        <f t="shared" si="68"/>
        <v>0</v>
      </c>
      <c r="J337" s="96">
        <f t="shared" si="68"/>
        <v>0</v>
      </c>
      <c r="K337" s="99">
        <f t="shared" si="66"/>
        <v>0</v>
      </c>
    </row>
    <row r="338" spans="1:11" s="5" customFormat="1" ht="17" hidden="1" outlineLevel="3">
      <c r="A338" s="41" t="s">
        <v>490</v>
      </c>
      <c r="B338" s="32" t="s">
        <v>370</v>
      </c>
      <c r="C338" s="69"/>
      <c r="D338" s="62" t="s">
        <v>66</v>
      </c>
      <c r="E338" s="11"/>
      <c r="F338" s="98"/>
      <c r="G338" s="98"/>
      <c r="H338" s="96">
        <f t="shared" si="67"/>
        <v>0</v>
      </c>
      <c r="I338" s="96">
        <f t="shared" si="68"/>
        <v>0</v>
      </c>
      <c r="J338" s="96">
        <f t="shared" si="68"/>
        <v>0</v>
      </c>
      <c r="K338" s="99">
        <f t="shared" si="66"/>
        <v>0</v>
      </c>
    </row>
    <row r="339" spans="1:11" s="5" customFormat="1" ht="17" hidden="1" outlineLevel="3">
      <c r="A339" s="41" t="s">
        <v>491</v>
      </c>
      <c r="B339" s="32" t="s">
        <v>394</v>
      </c>
      <c r="C339" s="69"/>
      <c r="D339" s="62" t="s">
        <v>66</v>
      </c>
      <c r="E339" s="11"/>
      <c r="F339" s="98"/>
      <c r="G339" s="98"/>
      <c r="H339" s="96">
        <f t="shared" si="67"/>
        <v>0</v>
      </c>
      <c r="I339" s="96">
        <f t="shared" si="68"/>
        <v>0</v>
      </c>
      <c r="J339" s="96">
        <f t="shared" si="68"/>
        <v>0</v>
      </c>
      <c r="K339" s="99">
        <f t="shared" si="66"/>
        <v>0</v>
      </c>
    </row>
    <row r="340" spans="1:11" s="5" customFormat="1" ht="17" hidden="1" outlineLevel="3">
      <c r="A340" s="41" t="s">
        <v>492</v>
      </c>
      <c r="B340" s="32" t="s">
        <v>395</v>
      </c>
      <c r="C340" s="69"/>
      <c r="D340" s="62" t="s">
        <v>66</v>
      </c>
      <c r="E340" s="11"/>
      <c r="F340" s="98"/>
      <c r="G340" s="98"/>
      <c r="H340" s="96">
        <f t="shared" si="67"/>
        <v>0</v>
      </c>
      <c r="I340" s="96">
        <f t="shared" si="68"/>
        <v>0</v>
      </c>
      <c r="J340" s="96">
        <f t="shared" si="68"/>
        <v>0</v>
      </c>
      <c r="K340" s="99">
        <f t="shared" si="66"/>
        <v>0</v>
      </c>
    </row>
    <row r="341" spans="1:11" s="5" customFormat="1" ht="17" hidden="1" outlineLevel="3">
      <c r="A341" s="41" t="s">
        <v>493</v>
      </c>
      <c r="B341" s="32" t="s">
        <v>367</v>
      </c>
      <c r="C341" s="69"/>
      <c r="D341" s="62" t="s">
        <v>66</v>
      </c>
      <c r="E341" s="11"/>
      <c r="F341" s="98"/>
      <c r="G341" s="98"/>
      <c r="H341" s="96">
        <f t="shared" si="67"/>
        <v>0</v>
      </c>
      <c r="I341" s="96">
        <f t="shared" si="68"/>
        <v>0</v>
      </c>
      <c r="J341" s="96">
        <f t="shared" si="68"/>
        <v>0</v>
      </c>
      <c r="K341" s="99">
        <f t="shared" si="66"/>
        <v>0</v>
      </c>
    </row>
    <row r="342" spans="1:11" s="5" customFormat="1" ht="17" hidden="1" outlineLevel="3">
      <c r="A342" s="41" t="s">
        <v>494</v>
      </c>
      <c r="B342" s="32" t="s">
        <v>391</v>
      </c>
      <c r="C342" s="69"/>
      <c r="D342" s="62" t="s">
        <v>66</v>
      </c>
      <c r="E342" s="11"/>
      <c r="F342" s="98"/>
      <c r="G342" s="98"/>
      <c r="H342" s="96">
        <f t="shared" si="67"/>
        <v>0</v>
      </c>
      <c r="I342" s="96">
        <f t="shared" si="68"/>
        <v>0</v>
      </c>
      <c r="J342" s="96">
        <f t="shared" si="68"/>
        <v>0</v>
      </c>
      <c r="K342" s="99">
        <f t="shared" si="66"/>
        <v>0</v>
      </c>
    </row>
    <row r="343" spans="1:11" s="5" customFormat="1" ht="17" hidden="1" outlineLevel="3">
      <c r="A343" s="41" t="s">
        <v>495</v>
      </c>
      <c r="B343" s="32" t="s">
        <v>388</v>
      </c>
      <c r="C343" s="69"/>
      <c r="D343" s="62" t="s">
        <v>66</v>
      </c>
      <c r="E343" s="11"/>
      <c r="F343" s="98"/>
      <c r="G343" s="98"/>
      <c r="H343" s="96">
        <f t="shared" si="67"/>
        <v>0</v>
      </c>
      <c r="I343" s="96">
        <f t="shared" si="68"/>
        <v>0</v>
      </c>
      <c r="J343" s="96">
        <f t="shared" si="68"/>
        <v>0</v>
      </c>
      <c r="K343" s="99">
        <f t="shared" si="66"/>
        <v>0</v>
      </c>
    </row>
    <row r="344" spans="1:11" s="5" customFormat="1" ht="17" hidden="1" outlineLevel="3">
      <c r="A344" s="41" t="s">
        <v>496</v>
      </c>
      <c r="B344" s="32" t="s">
        <v>368</v>
      </c>
      <c r="C344" s="69"/>
      <c r="D344" s="62" t="s">
        <v>66</v>
      </c>
      <c r="E344" s="11"/>
      <c r="F344" s="98"/>
      <c r="G344" s="98"/>
      <c r="H344" s="96">
        <f t="shared" si="67"/>
        <v>0</v>
      </c>
      <c r="I344" s="96">
        <f t="shared" si="68"/>
        <v>0</v>
      </c>
      <c r="J344" s="96">
        <f t="shared" si="68"/>
        <v>0</v>
      </c>
      <c r="K344" s="99">
        <f t="shared" si="66"/>
        <v>0</v>
      </c>
    </row>
    <row r="345" spans="1:11" s="5" customFormat="1" ht="17" hidden="1" outlineLevel="3">
      <c r="A345" s="41" t="s">
        <v>497</v>
      </c>
      <c r="B345" s="32" t="s">
        <v>371</v>
      </c>
      <c r="C345" s="69"/>
      <c r="D345" s="62" t="s">
        <v>66</v>
      </c>
      <c r="E345" s="11"/>
      <c r="F345" s="98"/>
      <c r="G345" s="98"/>
      <c r="H345" s="96">
        <f t="shared" si="67"/>
        <v>0</v>
      </c>
      <c r="I345" s="96">
        <f t="shared" si="68"/>
        <v>0</v>
      </c>
      <c r="J345" s="96">
        <f t="shared" si="68"/>
        <v>0</v>
      </c>
      <c r="K345" s="99">
        <f t="shared" si="66"/>
        <v>0</v>
      </c>
    </row>
    <row r="346" spans="1:11" s="5" customFormat="1" hidden="1" outlineLevel="3">
      <c r="A346" s="41"/>
      <c r="B346" s="42"/>
      <c r="C346" s="69"/>
      <c r="D346" s="65"/>
      <c r="E346" s="10"/>
      <c r="F346" s="97"/>
      <c r="G346" s="97"/>
      <c r="H346" s="96">
        <f t="shared" si="67"/>
        <v>0</v>
      </c>
      <c r="I346" s="96">
        <f t="shared" si="68"/>
        <v>0</v>
      </c>
      <c r="J346" s="96">
        <f t="shared" si="68"/>
        <v>0</v>
      </c>
      <c r="K346" s="99">
        <f t="shared" si="66"/>
        <v>0</v>
      </c>
    </row>
    <row r="347" spans="1:11" s="5" customFormat="1" hidden="1" outlineLevel="3">
      <c r="A347" s="41"/>
      <c r="B347" s="42"/>
      <c r="C347" s="69"/>
      <c r="D347" s="65"/>
      <c r="E347" s="10"/>
      <c r="F347" s="97"/>
      <c r="G347" s="97"/>
      <c r="H347" s="96">
        <f t="shared" si="67"/>
        <v>0</v>
      </c>
      <c r="I347" s="96">
        <f t="shared" si="68"/>
        <v>0</v>
      </c>
      <c r="J347" s="96">
        <f t="shared" si="68"/>
        <v>0</v>
      </c>
      <c r="K347" s="99">
        <f t="shared" si="66"/>
        <v>0</v>
      </c>
    </row>
    <row r="348" spans="1:11" s="5" customFormat="1" hidden="1" outlineLevel="3">
      <c r="A348" s="41"/>
      <c r="B348" s="42"/>
      <c r="C348" s="69"/>
      <c r="D348" s="65"/>
      <c r="E348" s="10"/>
      <c r="F348" s="97"/>
      <c r="G348" s="97"/>
      <c r="H348" s="96">
        <f t="shared" si="67"/>
        <v>0</v>
      </c>
      <c r="I348" s="96">
        <f t="shared" si="68"/>
        <v>0</v>
      </c>
      <c r="J348" s="96">
        <f t="shared" si="68"/>
        <v>0</v>
      </c>
      <c r="K348" s="99">
        <f t="shared" si="66"/>
        <v>0</v>
      </c>
    </row>
    <row r="349" spans="1:11" ht="17" hidden="1" outlineLevel="2">
      <c r="A349" s="39" t="s">
        <v>402</v>
      </c>
      <c r="B349" s="31" t="s">
        <v>407</v>
      </c>
      <c r="C349" s="68"/>
      <c r="D349" s="60" t="s">
        <v>66</v>
      </c>
      <c r="E349" s="45">
        <f>SUM(E350:E369)</f>
        <v>0</v>
      </c>
      <c r="F349" s="93">
        <f>IF(E349&gt;0,I349/E349,0)</f>
        <v>0</v>
      </c>
      <c r="G349" s="93">
        <f>IF(E349&gt;0,J349/E349,0)</f>
        <v>0</v>
      </c>
      <c r="H349" s="93">
        <f>F349+G349</f>
        <v>0</v>
      </c>
      <c r="I349" s="93">
        <f>SUM(I350:I370)-I370</f>
        <v>0</v>
      </c>
      <c r="J349" s="93">
        <f>SUM(J350:J370)-J370</f>
        <v>0</v>
      </c>
      <c r="K349" s="94">
        <f t="shared" si="66"/>
        <v>0</v>
      </c>
    </row>
    <row r="350" spans="1:11" s="5" customFormat="1" ht="17" hidden="1" outlineLevel="3">
      <c r="A350" s="41" t="s">
        <v>498</v>
      </c>
      <c r="B350" s="32" t="s">
        <v>382</v>
      </c>
      <c r="C350" s="69"/>
      <c r="D350" s="62" t="s">
        <v>66</v>
      </c>
      <c r="E350" s="11"/>
      <c r="F350" s="98"/>
      <c r="G350" s="98"/>
      <c r="H350" s="96">
        <f t="shared" ref="H350:H375" si="69">F350+G350</f>
        <v>0</v>
      </c>
      <c r="I350" s="96">
        <f t="shared" ref="I350:J374" si="70">$E350*F350</f>
        <v>0</v>
      </c>
      <c r="J350" s="96">
        <f t="shared" si="70"/>
        <v>0</v>
      </c>
      <c r="K350" s="99">
        <f t="shared" si="66"/>
        <v>0</v>
      </c>
    </row>
    <row r="351" spans="1:11" s="5" customFormat="1" ht="17" hidden="1" outlineLevel="3">
      <c r="A351" s="41" t="s">
        <v>499</v>
      </c>
      <c r="B351" s="32" t="s">
        <v>390</v>
      </c>
      <c r="C351" s="69"/>
      <c r="D351" s="62" t="s">
        <v>66</v>
      </c>
      <c r="E351" s="11"/>
      <c r="F351" s="98"/>
      <c r="G351" s="98"/>
      <c r="H351" s="96">
        <f t="shared" si="69"/>
        <v>0</v>
      </c>
      <c r="I351" s="96">
        <f t="shared" si="70"/>
        <v>0</v>
      </c>
      <c r="J351" s="96">
        <f t="shared" si="70"/>
        <v>0</v>
      </c>
      <c r="K351" s="99">
        <f t="shared" si="66"/>
        <v>0</v>
      </c>
    </row>
    <row r="352" spans="1:11" s="5" customFormat="1" ht="17" hidden="1" outlineLevel="3">
      <c r="A352" s="41" t="s">
        <v>500</v>
      </c>
      <c r="B352" s="32" t="s">
        <v>378</v>
      </c>
      <c r="C352" s="69"/>
      <c r="D352" s="62" t="s">
        <v>66</v>
      </c>
      <c r="E352" s="11"/>
      <c r="F352" s="98"/>
      <c r="G352" s="98"/>
      <c r="H352" s="96">
        <f t="shared" si="69"/>
        <v>0</v>
      </c>
      <c r="I352" s="96">
        <f t="shared" si="70"/>
        <v>0</v>
      </c>
      <c r="J352" s="96">
        <f t="shared" si="70"/>
        <v>0</v>
      </c>
      <c r="K352" s="99">
        <f t="shared" si="66"/>
        <v>0</v>
      </c>
    </row>
    <row r="353" spans="1:11" s="5" customFormat="1" ht="17" hidden="1" outlineLevel="3">
      <c r="A353" s="41" t="s">
        <v>501</v>
      </c>
      <c r="B353" s="32" t="s">
        <v>392</v>
      </c>
      <c r="C353" s="69"/>
      <c r="D353" s="62" t="s">
        <v>66</v>
      </c>
      <c r="E353" s="11"/>
      <c r="F353" s="98"/>
      <c r="G353" s="98"/>
      <c r="H353" s="96">
        <f t="shared" si="69"/>
        <v>0</v>
      </c>
      <c r="I353" s="96">
        <f t="shared" si="70"/>
        <v>0</v>
      </c>
      <c r="J353" s="96">
        <f t="shared" si="70"/>
        <v>0</v>
      </c>
      <c r="K353" s="99">
        <f t="shared" si="66"/>
        <v>0</v>
      </c>
    </row>
    <row r="354" spans="1:11" s="5" customFormat="1" ht="17" hidden="1" outlineLevel="3">
      <c r="A354" s="41" t="s">
        <v>502</v>
      </c>
      <c r="B354" s="32" t="s">
        <v>393</v>
      </c>
      <c r="C354" s="69"/>
      <c r="D354" s="62" t="s">
        <v>66</v>
      </c>
      <c r="E354" s="11"/>
      <c r="F354" s="98"/>
      <c r="G354" s="98"/>
      <c r="H354" s="96">
        <f t="shared" si="69"/>
        <v>0</v>
      </c>
      <c r="I354" s="96">
        <f t="shared" si="70"/>
        <v>0</v>
      </c>
      <c r="J354" s="96">
        <f t="shared" si="70"/>
        <v>0</v>
      </c>
      <c r="K354" s="99">
        <f t="shared" si="66"/>
        <v>0</v>
      </c>
    </row>
    <row r="355" spans="1:11" s="5" customFormat="1" ht="17" hidden="1" outlineLevel="3">
      <c r="A355" s="41" t="s">
        <v>503</v>
      </c>
      <c r="B355" s="32" t="s">
        <v>389</v>
      </c>
      <c r="C355" s="69"/>
      <c r="D355" s="62" t="s">
        <v>66</v>
      </c>
      <c r="E355" s="11"/>
      <c r="F355" s="98"/>
      <c r="G355" s="98"/>
      <c r="H355" s="96">
        <f t="shared" si="69"/>
        <v>0</v>
      </c>
      <c r="I355" s="96">
        <f t="shared" si="70"/>
        <v>0</v>
      </c>
      <c r="J355" s="96">
        <f t="shared" si="70"/>
        <v>0</v>
      </c>
      <c r="K355" s="99">
        <f t="shared" si="66"/>
        <v>0</v>
      </c>
    </row>
    <row r="356" spans="1:11" s="5" customFormat="1" ht="17" hidden="1" outlineLevel="3">
      <c r="A356" s="41" t="s">
        <v>504</v>
      </c>
      <c r="B356" s="32" t="s">
        <v>385</v>
      </c>
      <c r="C356" s="69"/>
      <c r="D356" s="62" t="s">
        <v>66</v>
      </c>
      <c r="E356" s="11"/>
      <c r="F356" s="98"/>
      <c r="G356" s="98"/>
      <c r="H356" s="96">
        <f t="shared" si="69"/>
        <v>0</v>
      </c>
      <c r="I356" s="96">
        <f t="shared" si="70"/>
        <v>0</v>
      </c>
      <c r="J356" s="96">
        <f t="shared" si="70"/>
        <v>0</v>
      </c>
      <c r="K356" s="99">
        <f t="shared" si="66"/>
        <v>0</v>
      </c>
    </row>
    <row r="357" spans="1:11" s="5" customFormat="1" ht="17" hidden="1" outlineLevel="3">
      <c r="A357" s="41" t="s">
        <v>505</v>
      </c>
      <c r="B357" s="32" t="s">
        <v>383</v>
      </c>
      <c r="C357" s="69"/>
      <c r="D357" s="62" t="s">
        <v>66</v>
      </c>
      <c r="E357" s="11"/>
      <c r="F357" s="98"/>
      <c r="G357" s="98"/>
      <c r="H357" s="96">
        <f t="shared" si="69"/>
        <v>0</v>
      </c>
      <c r="I357" s="96">
        <f t="shared" si="70"/>
        <v>0</v>
      </c>
      <c r="J357" s="96">
        <f t="shared" si="70"/>
        <v>0</v>
      </c>
      <c r="K357" s="99">
        <f t="shared" si="66"/>
        <v>0</v>
      </c>
    </row>
    <row r="358" spans="1:11" s="5" customFormat="1" ht="17" hidden="1" outlineLevel="3">
      <c r="A358" s="41" t="s">
        <v>506</v>
      </c>
      <c r="B358" s="32" t="s">
        <v>380</v>
      </c>
      <c r="C358" s="69"/>
      <c r="D358" s="62" t="s">
        <v>66</v>
      </c>
      <c r="E358" s="11"/>
      <c r="F358" s="98"/>
      <c r="G358" s="98"/>
      <c r="H358" s="96">
        <f t="shared" si="69"/>
        <v>0</v>
      </c>
      <c r="I358" s="96">
        <f t="shared" si="70"/>
        <v>0</v>
      </c>
      <c r="J358" s="96">
        <f t="shared" si="70"/>
        <v>0</v>
      </c>
      <c r="K358" s="99">
        <f t="shared" si="66"/>
        <v>0</v>
      </c>
    </row>
    <row r="359" spans="1:11" s="5" customFormat="1" ht="17" hidden="1" outlineLevel="3">
      <c r="A359" s="41" t="s">
        <v>507</v>
      </c>
      <c r="B359" s="32" t="s">
        <v>384</v>
      </c>
      <c r="C359" s="69"/>
      <c r="D359" s="62" t="s">
        <v>66</v>
      </c>
      <c r="E359" s="11"/>
      <c r="F359" s="98"/>
      <c r="G359" s="98"/>
      <c r="H359" s="96">
        <f t="shared" si="69"/>
        <v>0</v>
      </c>
      <c r="I359" s="96">
        <f t="shared" si="70"/>
        <v>0</v>
      </c>
      <c r="J359" s="96">
        <f t="shared" si="70"/>
        <v>0</v>
      </c>
      <c r="K359" s="99">
        <f t="shared" si="66"/>
        <v>0</v>
      </c>
    </row>
    <row r="360" spans="1:11" s="5" customFormat="1" ht="17" hidden="1" outlineLevel="3">
      <c r="A360" s="41" t="s">
        <v>508</v>
      </c>
      <c r="B360" s="32" t="s">
        <v>396</v>
      </c>
      <c r="C360" s="69"/>
      <c r="D360" s="62" t="s">
        <v>66</v>
      </c>
      <c r="E360" s="11"/>
      <c r="F360" s="98"/>
      <c r="G360" s="98"/>
      <c r="H360" s="96">
        <f t="shared" si="69"/>
        <v>0</v>
      </c>
      <c r="I360" s="96">
        <f t="shared" si="70"/>
        <v>0</v>
      </c>
      <c r="J360" s="96">
        <f t="shared" si="70"/>
        <v>0</v>
      </c>
      <c r="K360" s="99">
        <f t="shared" si="66"/>
        <v>0</v>
      </c>
    </row>
    <row r="361" spans="1:11" s="5" customFormat="1" ht="17" hidden="1" outlineLevel="3">
      <c r="A361" s="41" t="s">
        <v>509</v>
      </c>
      <c r="B361" s="32" t="s">
        <v>376</v>
      </c>
      <c r="C361" s="69"/>
      <c r="D361" s="62" t="s">
        <v>66</v>
      </c>
      <c r="E361" s="11"/>
      <c r="F361" s="98"/>
      <c r="G361" s="98"/>
      <c r="H361" s="96">
        <f t="shared" si="69"/>
        <v>0</v>
      </c>
      <c r="I361" s="96">
        <f t="shared" si="70"/>
        <v>0</v>
      </c>
      <c r="J361" s="96">
        <f t="shared" si="70"/>
        <v>0</v>
      </c>
      <c r="K361" s="99">
        <f t="shared" si="66"/>
        <v>0</v>
      </c>
    </row>
    <row r="362" spans="1:11" s="5" customFormat="1" ht="17" hidden="1" outlineLevel="3">
      <c r="A362" s="41" t="s">
        <v>510</v>
      </c>
      <c r="B362" s="32" t="s">
        <v>377</v>
      </c>
      <c r="C362" s="69"/>
      <c r="D362" s="62" t="s">
        <v>66</v>
      </c>
      <c r="E362" s="11"/>
      <c r="F362" s="98"/>
      <c r="G362" s="98"/>
      <c r="H362" s="96">
        <f t="shared" si="69"/>
        <v>0</v>
      </c>
      <c r="I362" s="96">
        <f t="shared" si="70"/>
        <v>0</v>
      </c>
      <c r="J362" s="96">
        <f t="shared" si="70"/>
        <v>0</v>
      </c>
      <c r="K362" s="99">
        <f t="shared" si="66"/>
        <v>0</v>
      </c>
    </row>
    <row r="363" spans="1:11" s="5" customFormat="1" ht="17" hidden="1" outlineLevel="3">
      <c r="A363" s="41" t="s">
        <v>511</v>
      </c>
      <c r="B363" s="32" t="s">
        <v>397</v>
      </c>
      <c r="C363" s="69"/>
      <c r="D363" s="62" t="s">
        <v>66</v>
      </c>
      <c r="E363" s="11"/>
      <c r="F363" s="98"/>
      <c r="G363" s="98"/>
      <c r="H363" s="96">
        <f t="shared" si="69"/>
        <v>0</v>
      </c>
      <c r="I363" s="96">
        <f t="shared" si="70"/>
        <v>0</v>
      </c>
      <c r="J363" s="96">
        <f t="shared" si="70"/>
        <v>0</v>
      </c>
      <c r="K363" s="99">
        <f t="shared" si="66"/>
        <v>0</v>
      </c>
    </row>
    <row r="364" spans="1:11" s="5" customFormat="1" ht="17" hidden="1" outlineLevel="3">
      <c r="A364" s="41" t="s">
        <v>512</v>
      </c>
      <c r="B364" s="32" t="s">
        <v>375</v>
      </c>
      <c r="C364" s="69"/>
      <c r="D364" s="62" t="s">
        <v>66</v>
      </c>
      <c r="E364" s="11"/>
      <c r="F364" s="98"/>
      <c r="G364" s="98"/>
      <c r="H364" s="96">
        <f t="shared" si="69"/>
        <v>0</v>
      </c>
      <c r="I364" s="96">
        <f t="shared" si="70"/>
        <v>0</v>
      </c>
      <c r="J364" s="96">
        <f t="shared" si="70"/>
        <v>0</v>
      </c>
      <c r="K364" s="99">
        <f t="shared" si="66"/>
        <v>0</v>
      </c>
    </row>
    <row r="365" spans="1:11" s="5" customFormat="1" ht="17" hidden="1" outlineLevel="3">
      <c r="A365" s="41" t="s">
        <v>513</v>
      </c>
      <c r="B365" s="32" t="s">
        <v>593</v>
      </c>
      <c r="C365" s="69"/>
      <c r="D365" s="62" t="s">
        <v>66</v>
      </c>
      <c r="E365" s="11"/>
      <c r="F365" s="98"/>
      <c r="G365" s="98"/>
      <c r="H365" s="96">
        <f t="shared" si="69"/>
        <v>0</v>
      </c>
      <c r="I365" s="96">
        <f t="shared" si="70"/>
        <v>0</v>
      </c>
      <c r="J365" s="96">
        <f t="shared" si="70"/>
        <v>0</v>
      </c>
      <c r="K365" s="99">
        <f t="shared" si="66"/>
        <v>0</v>
      </c>
    </row>
    <row r="366" spans="1:11" s="5" customFormat="1" ht="17" hidden="1" outlineLevel="3">
      <c r="A366" s="41" t="s">
        <v>514</v>
      </c>
      <c r="B366" s="32" t="s">
        <v>374</v>
      </c>
      <c r="C366" s="69"/>
      <c r="D366" s="62" t="s">
        <v>66</v>
      </c>
      <c r="E366" s="11"/>
      <c r="F366" s="98"/>
      <c r="G366" s="98"/>
      <c r="H366" s="96">
        <f t="shared" si="69"/>
        <v>0</v>
      </c>
      <c r="I366" s="96">
        <f t="shared" si="70"/>
        <v>0</v>
      </c>
      <c r="J366" s="96">
        <f t="shared" si="70"/>
        <v>0</v>
      </c>
      <c r="K366" s="99">
        <f t="shared" si="66"/>
        <v>0</v>
      </c>
    </row>
    <row r="367" spans="1:11" s="5" customFormat="1" hidden="1" outlineLevel="3">
      <c r="A367" s="41"/>
      <c r="B367" s="42"/>
      <c r="C367" s="69"/>
      <c r="D367" s="65"/>
      <c r="E367" s="10"/>
      <c r="F367" s="97"/>
      <c r="G367" s="97"/>
      <c r="H367" s="96">
        <f t="shared" si="69"/>
        <v>0</v>
      </c>
      <c r="I367" s="96">
        <f t="shared" si="70"/>
        <v>0</v>
      </c>
      <c r="J367" s="96">
        <f t="shared" si="70"/>
        <v>0</v>
      </c>
      <c r="K367" s="99">
        <f t="shared" si="66"/>
        <v>0</v>
      </c>
    </row>
    <row r="368" spans="1:11" s="5" customFormat="1" hidden="1" outlineLevel="3">
      <c r="A368" s="41"/>
      <c r="B368" s="42"/>
      <c r="C368" s="69"/>
      <c r="D368" s="65"/>
      <c r="E368" s="10"/>
      <c r="F368" s="97"/>
      <c r="G368" s="97"/>
      <c r="H368" s="96">
        <f t="shared" si="69"/>
        <v>0</v>
      </c>
      <c r="I368" s="96">
        <f t="shared" si="70"/>
        <v>0</v>
      </c>
      <c r="J368" s="96">
        <f t="shared" si="70"/>
        <v>0</v>
      </c>
      <c r="K368" s="99">
        <f t="shared" si="66"/>
        <v>0</v>
      </c>
    </row>
    <row r="369" spans="1:11" s="5" customFormat="1" hidden="1" outlineLevel="3">
      <c r="A369" s="41"/>
      <c r="B369" s="42"/>
      <c r="C369" s="69"/>
      <c r="D369" s="65"/>
      <c r="E369" s="10"/>
      <c r="F369" s="97"/>
      <c r="G369" s="97"/>
      <c r="H369" s="96">
        <f t="shared" si="69"/>
        <v>0</v>
      </c>
      <c r="I369" s="96">
        <f t="shared" si="70"/>
        <v>0</v>
      </c>
      <c r="J369" s="96">
        <f t="shared" si="70"/>
        <v>0</v>
      </c>
      <c r="K369" s="99">
        <f t="shared" si="66"/>
        <v>0</v>
      </c>
    </row>
    <row r="370" spans="1:11" s="5" customFormat="1" ht="51" hidden="1" outlineLevel="2">
      <c r="A370" s="34"/>
      <c r="B370" s="25" t="s">
        <v>167</v>
      </c>
      <c r="C370" s="36"/>
      <c r="D370" s="64"/>
      <c r="E370" s="35"/>
      <c r="F370" s="95"/>
      <c r="G370" s="95"/>
      <c r="H370" s="93">
        <f t="shared" si="69"/>
        <v>0</v>
      </c>
      <c r="I370" s="93">
        <f t="shared" si="70"/>
        <v>0</v>
      </c>
      <c r="J370" s="93">
        <f t="shared" si="70"/>
        <v>0</v>
      </c>
      <c r="K370" s="94">
        <f t="shared" si="66"/>
        <v>0</v>
      </c>
    </row>
    <row r="371" spans="1:11" s="2" customFormat="1" hidden="1" outlineLevel="2">
      <c r="A371" s="34"/>
      <c r="B371" s="37"/>
      <c r="C371" s="36"/>
      <c r="D371" s="64"/>
      <c r="E371" s="35"/>
      <c r="F371" s="95"/>
      <c r="G371" s="95"/>
      <c r="H371" s="93">
        <f t="shared" si="69"/>
        <v>0</v>
      </c>
      <c r="I371" s="93">
        <f t="shared" si="70"/>
        <v>0</v>
      </c>
      <c r="J371" s="93">
        <f t="shared" si="70"/>
        <v>0</v>
      </c>
      <c r="K371" s="94">
        <f t="shared" si="66"/>
        <v>0</v>
      </c>
    </row>
    <row r="372" spans="1:11" s="2" customFormat="1" hidden="1" outlineLevel="2">
      <c r="A372" s="34"/>
      <c r="B372" s="37"/>
      <c r="C372" s="36"/>
      <c r="D372" s="64"/>
      <c r="E372" s="35"/>
      <c r="F372" s="95"/>
      <c r="G372" s="95"/>
      <c r="H372" s="93">
        <f t="shared" si="69"/>
        <v>0</v>
      </c>
      <c r="I372" s="93">
        <f t="shared" si="70"/>
        <v>0</v>
      </c>
      <c r="J372" s="93">
        <f t="shared" si="70"/>
        <v>0</v>
      </c>
      <c r="K372" s="94">
        <f t="shared" si="66"/>
        <v>0</v>
      </c>
    </row>
    <row r="373" spans="1:11" s="2" customFormat="1" hidden="1" outlineLevel="2">
      <c r="A373" s="34"/>
      <c r="B373" s="37"/>
      <c r="C373" s="36"/>
      <c r="D373" s="64"/>
      <c r="E373" s="35"/>
      <c r="F373" s="95"/>
      <c r="G373" s="95"/>
      <c r="H373" s="93">
        <f t="shared" si="69"/>
        <v>0</v>
      </c>
      <c r="I373" s="93">
        <f t="shared" si="70"/>
        <v>0</v>
      </c>
      <c r="J373" s="93">
        <f t="shared" si="70"/>
        <v>0</v>
      </c>
      <c r="K373" s="94">
        <f t="shared" si="66"/>
        <v>0</v>
      </c>
    </row>
    <row r="374" spans="1:11" s="2" customFormat="1" hidden="1" outlineLevel="2">
      <c r="A374" s="34"/>
      <c r="B374" s="37"/>
      <c r="C374" s="36"/>
      <c r="D374" s="64"/>
      <c r="E374" s="35"/>
      <c r="F374" s="95"/>
      <c r="G374" s="95"/>
      <c r="H374" s="93">
        <f t="shared" si="69"/>
        <v>0</v>
      </c>
      <c r="I374" s="93">
        <f t="shared" si="70"/>
        <v>0</v>
      </c>
      <c r="J374" s="93">
        <f t="shared" si="70"/>
        <v>0</v>
      </c>
      <c r="K374" s="94">
        <f t="shared" si="66"/>
        <v>0</v>
      </c>
    </row>
    <row r="375" spans="1:11" s="16" customFormat="1" hidden="1" outlineLevel="2">
      <c r="A375" s="34"/>
      <c r="B375" s="37"/>
      <c r="C375" s="36"/>
      <c r="D375" s="64"/>
      <c r="E375" s="35"/>
      <c r="F375" s="95"/>
      <c r="G375" s="95"/>
      <c r="H375" s="93">
        <f t="shared" si="69"/>
        <v>0</v>
      </c>
      <c r="I375" s="93">
        <f t="shared" ref="I375:J375" si="71">$E375*F375</f>
        <v>0</v>
      </c>
      <c r="J375" s="93">
        <f t="shared" si="71"/>
        <v>0</v>
      </c>
      <c r="K375" s="94">
        <f t="shared" si="66"/>
        <v>0</v>
      </c>
    </row>
    <row r="376" spans="1:11" s="4" customFormat="1" ht="17" hidden="1" outlineLevel="1">
      <c r="A376" s="13" t="s">
        <v>8</v>
      </c>
      <c r="B376" s="30" t="s">
        <v>426</v>
      </c>
      <c r="C376" s="67"/>
      <c r="D376" s="59" t="s">
        <v>11</v>
      </c>
      <c r="E376" s="44">
        <f>IF((E377+E378+E379+E380+E381+E382+E383+E384+E385+E386+E387)&gt;0,1,0)</f>
        <v>0</v>
      </c>
      <c r="F376" s="90">
        <f>IF(E376&gt;0,I376/E376,0)</f>
        <v>0</v>
      </c>
      <c r="G376" s="90">
        <f>IF(E376&gt;0,J376/E376,0)</f>
        <v>0</v>
      </c>
      <c r="H376" s="90">
        <f>F376+G376</f>
        <v>0</v>
      </c>
      <c r="I376" s="90">
        <f>I377+I378+I379+I380+I381+I382+I383+I384+I385+I386+I387+SUM(I388:I394)-I394</f>
        <v>0</v>
      </c>
      <c r="J376" s="90">
        <f>J377+J378+J379+J380+J381+J382+J383+J384+J385+J386+J387+SUM(J388:J394)-J394</f>
        <v>0</v>
      </c>
      <c r="K376" s="91">
        <f>I376+J376</f>
        <v>0</v>
      </c>
    </row>
    <row r="377" spans="1:11" ht="17" hidden="1" outlineLevel="2">
      <c r="A377" s="39" t="s">
        <v>31</v>
      </c>
      <c r="B377" s="31" t="s">
        <v>408</v>
      </c>
      <c r="C377" s="68" t="s">
        <v>418</v>
      </c>
      <c r="D377" s="60" t="s">
        <v>11</v>
      </c>
      <c r="E377" s="8"/>
      <c r="F377" s="92"/>
      <c r="G377" s="92"/>
      <c r="H377" s="93">
        <f t="shared" ref="H377:H393" si="72">F377+G377</f>
        <v>0</v>
      </c>
      <c r="I377" s="93">
        <f t="shared" ref="I377:J393" si="73">$E377*F377</f>
        <v>0</v>
      </c>
      <c r="J377" s="93">
        <f t="shared" si="73"/>
        <v>0</v>
      </c>
      <c r="K377" s="94">
        <f t="shared" ref="K377:K393" si="74">I377+J377</f>
        <v>0</v>
      </c>
    </row>
    <row r="378" spans="1:11" ht="17" hidden="1" outlineLevel="2">
      <c r="A378" s="39" t="s">
        <v>32</v>
      </c>
      <c r="B378" s="31" t="s">
        <v>411</v>
      </c>
      <c r="C378" s="68" t="s">
        <v>409</v>
      </c>
      <c r="D378" s="60" t="s">
        <v>11</v>
      </c>
      <c r="E378" s="8"/>
      <c r="F378" s="92"/>
      <c r="G378" s="92"/>
      <c r="H378" s="93">
        <f t="shared" si="72"/>
        <v>0</v>
      </c>
      <c r="I378" s="93">
        <f t="shared" si="73"/>
        <v>0</v>
      </c>
      <c r="J378" s="93">
        <f t="shared" si="73"/>
        <v>0</v>
      </c>
      <c r="K378" s="94">
        <f t="shared" si="74"/>
        <v>0</v>
      </c>
    </row>
    <row r="379" spans="1:11" ht="17" hidden="1" outlineLevel="2">
      <c r="A379" s="39" t="s">
        <v>154</v>
      </c>
      <c r="B379" s="31" t="s">
        <v>422</v>
      </c>
      <c r="C379" s="68" t="s">
        <v>409</v>
      </c>
      <c r="D379" s="60" t="s">
        <v>66</v>
      </c>
      <c r="E379" s="8"/>
      <c r="F379" s="92"/>
      <c r="G379" s="92"/>
      <c r="H379" s="93">
        <f t="shared" si="72"/>
        <v>0</v>
      </c>
      <c r="I379" s="93">
        <f t="shared" si="73"/>
        <v>0</v>
      </c>
      <c r="J379" s="93">
        <f t="shared" si="73"/>
        <v>0</v>
      </c>
      <c r="K379" s="94">
        <f t="shared" si="74"/>
        <v>0</v>
      </c>
    </row>
    <row r="380" spans="1:11" ht="17" hidden="1" outlineLevel="2">
      <c r="A380" s="39" t="s">
        <v>155</v>
      </c>
      <c r="B380" s="31" t="s">
        <v>423</v>
      </c>
      <c r="C380" s="68" t="s">
        <v>409</v>
      </c>
      <c r="D380" s="60" t="s">
        <v>66</v>
      </c>
      <c r="E380" s="8"/>
      <c r="F380" s="92"/>
      <c r="G380" s="92"/>
      <c r="H380" s="93">
        <f t="shared" si="72"/>
        <v>0</v>
      </c>
      <c r="I380" s="93">
        <f t="shared" si="73"/>
        <v>0</v>
      </c>
      <c r="J380" s="93">
        <f t="shared" si="73"/>
        <v>0</v>
      </c>
      <c r="K380" s="94">
        <f t="shared" si="74"/>
        <v>0</v>
      </c>
    </row>
    <row r="381" spans="1:11" ht="17" hidden="1" outlineLevel="2">
      <c r="A381" s="39" t="s">
        <v>357</v>
      </c>
      <c r="B381" s="31" t="s">
        <v>424</v>
      </c>
      <c r="C381" s="68"/>
      <c r="D381" s="60" t="s">
        <v>66</v>
      </c>
      <c r="E381" s="8"/>
      <c r="F381" s="92"/>
      <c r="G381" s="92"/>
      <c r="H381" s="93">
        <f t="shared" si="72"/>
        <v>0</v>
      </c>
      <c r="I381" s="93">
        <f t="shared" si="73"/>
        <v>0</v>
      </c>
      <c r="J381" s="93">
        <f t="shared" si="73"/>
        <v>0</v>
      </c>
      <c r="K381" s="94">
        <f t="shared" si="74"/>
        <v>0</v>
      </c>
    </row>
    <row r="382" spans="1:11" ht="17" hidden="1" outlineLevel="2">
      <c r="A382" s="39" t="s">
        <v>406</v>
      </c>
      <c r="B382" s="31" t="s">
        <v>415</v>
      </c>
      <c r="C382" s="68"/>
      <c r="D382" s="60" t="s">
        <v>66</v>
      </c>
      <c r="E382" s="8"/>
      <c r="F382" s="92"/>
      <c r="G382" s="92"/>
      <c r="H382" s="93">
        <f t="shared" si="72"/>
        <v>0</v>
      </c>
      <c r="I382" s="93">
        <f t="shared" si="73"/>
        <v>0</v>
      </c>
      <c r="J382" s="93">
        <f t="shared" si="73"/>
        <v>0</v>
      </c>
      <c r="K382" s="94">
        <f t="shared" si="74"/>
        <v>0</v>
      </c>
    </row>
    <row r="383" spans="1:11" ht="17" hidden="1" outlineLevel="2">
      <c r="A383" s="39" t="s">
        <v>413</v>
      </c>
      <c r="B383" s="31" t="s">
        <v>416</v>
      </c>
      <c r="C383" s="68" t="s">
        <v>417</v>
      </c>
      <c r="D383" s="60" t="s">
        <v>11</v>
      </c>
      <c r="E383" s="8"/>
      <c r="F383" s="92"/>
      <c r="G383" s="92"/>
      <c r="H383" s="93">
        <f t="shared" si="72"/>
        <v>0</v>
      </c>
      <c r="I383" s="93">
        <f t="shared" si="73"/>
        <v>0</v>
      </c>
      <c r="J383" s="93">
        <f t="shared" si="73"/>
        <v>0</v>
      </c>
      <c r="K383" s="94">
        <f t="shared" si="74"/>
        <v>0</v>
      </c>
    </row>
    <row r="384" spans="1:11" ht="17" hidden="1" outlineLevel="2">
      <c r="A384" s="39" t="s">
        <v>515</v>
      </c>
      <c r="B384" s="31" t="s">
        <v>421</v>
      </c>
      <c r="C384" s="68" t="s">
        <v>414</v>
      </c>
      <c r="D384" s="60" t="s">
        <v>39</v>
      </c>
      <c r="E384" s="8"/>
      <c r="F384" s="92"/>
      <c r="G384" s="92"/>
      <c r="H384" s="93">
        <f t="shared" si="72"/>
        <v>0</v>
      </c>
      <c r="I384" s="93">
        <f t="shared" si="73"/>
        <v>0</v>
      </c>
      <c r="J384" s="93">
        <f t="shared" si="73"/>
        <v>0</v>
      </c>
      <c r="K384" s="94">
        <f t="shared" si="74"/>
        <v>0</v>
      </c>
    </row>
    <row r="385" spans="1:11" ht="17" hidden="1" outlineLevel="2">
      <c r="A385" s="39" t="s">
        <v>516</v>
      </c>
      <c r="B385" s="31" t="s">
        <v>425</v>
      </c>
      <c r="C385" s="68" t="s">
        <v>414</v>
      </c>
      <c r="D385" s="60" t="s">
        <v>66</v>
      </c>
      <c r="E385" s="8"/>
      <c r="F385" s="92"/>
      <c r="G385" s="92"/>
      <c r="H385" s="93">
        <f t="shared" si="72"/>
        <v>0</v>
      </c>
      <c r="I385" s="93">
        <f t="shared" si="73"/>
        <v>0</v>
      </c>
      <c r="J385" s="93">
        <f t="shared" si="73"/>
        <v>0</v>
      </c>
      <c r="K385" s="94">
        <f t="shared" si="74"/>
        <v>0</v>
      </c>
    </row>
    <row r="386" spans="1:11" ht="17" hidden="1" outlineLevel="2">
      <c r="A386" s="39" t="s">
        <v>517</v>
      </c>
      <c r="B386" s="31" t="s">
        <v>419</v>
      </c>
      <c r="C386" s="68" t="s">
        <v>414</v>
      </c>
      <c r="D386" s="60" t="s">
        <v>66</v>
      </c>
      <c r="E386" s="8"/>
      <c r="F386" s="92"/>
      <c r="G386" s="92"/>
      <c r="H386" s="93">
        <f t="shared" si="72"/>
        <v>0</v>
      </c>
      <c r="I386" s="93">
        <f t="shared" si="73"/>
        <v>0</v>
      </c>
      <c r="J386" s="93">
        <f t="shared" si="73"/>
        <v>0</v>
      </c>
      <c r="K386" s="94">
        <f t="shared" si="74"/>
        <v>0</v>
      </c>
    </row>
    <row r="387" spans="1:11" ht="17" hidden="1" outlineLevel="2">
      <c r="A387" s="39" t="s">
        <v>518</v>
      </c>
      <c r="B387" s="31" t="s">
        <v>420</v>
      </c>
      <c r="C387" s="68" t="s">
        <v>414</v>
      </c>
      <c r="D387" s="60" t="s">
        <v>66</v>
      </c>
      <c r="E387" s="8"/>
      <c r="F387" s="92"/>
      <c r="G387" s="92"/>
      <c r="H387" s="93">
        <f t="shared" si="72"/>
        <v>0</v>
      </c>
      <c r="I387" s="93">
        <f t="shared" si="73"/>
        <v>0</v>
      </c>
      <c r="J387" s="93">
        <f t="shared" si="73"/>
        <v>0</v>
      </c>
      <c r="K387" s="94">
        <f t="shared" si="74"/>
        <v>0</v>
      </c>
    </row>
    <row r="388" spans="1:11" s="5" customFormat="1" ht="51" hidden="1" outlineLevel="2">
      <c r="A388" s="34"/>
      <c r="B388" s="25" t="s">
        <v>167</v>
      </c>
      <c r="C388" s="36"/>
      <c r="D388" s="64"/>
      <c r="E388" s="35"/>
      <c r="F388" s="95"/>
      <c r="G388" s="95"/>
      <c r="H388" s="93">
        <f t="shared" si="72"/>
        <v>0</v>
      </c>
      <c r="I388" s="93">
        <f t="shared" si="73"/>
        <v>0</v>
      </c>
      <c r="J388" s="93">
        <f t="shared" si="73"/>
        <v>0</v>
      </c>
      <c r="K388" s="94">
        <f t="shared" si="74"/>
        <v>0</v>
      </c>
    </row>
    <row r="389" spans="1:11" s="2" customFormat="1" hidden="1" outlineLevel="2">
      <c r="A389" s="34"/>
      <c r="B389" s="37"/>
      <c r="C389" s="36"/>
      <c r="D389" s="64"/>
      <c r="E389" s="35"/>
      <c r="F389" s="95"/>
      <c r="G389" s="95"/>
      <c r="H389" s="93">
        <f t="shared" si="72"/>
        <v>0</v>
      </c>
      <c r="I389" s="93">
        <f t="shared" si="73"/>
        <v>0</v>
      </c>
      <c r="J389" s="93">
        <f t="shared" si="73"/>
        <v>0</v>
      </c>
      <c r="K389" s="94">
        <f t="shared" si="74"/>
        <v>0</v>
      </c>
    </row>
    <row r="390" spans="1:11" s="2" customFormat="1" hidden="1" outlineLevel="2">
      <c r="A390" s="34"/>
      <c r="B390" s="37"/>
      <c r="C390" s="36"/>
      <c r="D390" s="64"/>
      <c r="E390" s="35"/>
      <c r="F390" s="95"/>
      <c r="G390" s="95"/>
      <c r="H390" s="93">
        <f t="shared" si="72"/>
        <v>0</v>
      </c>
      <c r="I390" s="93">
        <f t="shared" si="73"/>
        <v>0</v>
      </c>
      <c r="J390" s="93">
        <f t="shared" si="73"/>
        <v>0</v>
      </c>
      <c r="K390" s="94">
        <f t="shared" si="74"/>
        <v>0</v>
      </c>
    </row>
    <row r="391" spans="1:11" s="2" customFormat="1" hidden="1" outlineLevel="2">
      <c r="A391" s="34"/>
      <c r="B391" s="37"/>
      <c r="C391" s="36"/>
      <c r="D391" s="64"/>
      <c r="E391" s="35"/>
      <c r="F391" s="95"/>
      <c r="G391" s="95"/>
      <c r="H391" s="93">
        <f t="shared" si="72"/>
        <v>0</v>
      </c>
      <c r="I391" s="93">
        <f t="shared" si="73"/>
        <v>0</v>
      </c>
      <c r="J391" s="93">
        <f t="shared" si="73"/>
        <v>0</v>
      </c>
      <c r="K391" s="94">
        <f t="shared" si="74"/>
        <v>0</v>
      </c>
    </row>
    <row r="392" spans="1:11" s="2" customFormat="1" hidden="1" outlineLevel="2">
      <c r="A392" s="34"/>
      <c r="B392" s="37"/>
      <c r="C392" s="36"/>
      <c r="D392" s="64"/>
      <c r="E392" s="35"/>
      <c r="F392" s="95"/>
      <c r="G392" s="95"/>
      <c r="H392" s="93">
        <f t="shared" si="72"/>
        <v>0</v>
      </c>
      <c r="I392" s="93">
        <f t="shared" si="73"/>
        <v>0</v>
      </c>
      <c r="J392" s="93">
        <f t="shared" si="73"/>
        <v>0</v>
      </c>
      <c r="K392" s="94">
        <f t="shared" si="74"/>
        <v>0</v>
      </c>
    </row>
    <row r="393" spans="1:11" s="2" customFormat="1" hidden="1" outlineLevel="2">
      <c r="A393" s="34"/>
      <c r="B393" s="37"/>
      <c r="C393" s="36"/>
      <c r="D393" s="64"/>
      <c r="E393" s="35"/>
      <c r="F393" s="95"/>
      <c r="G393" s="95"/>
      <c r="H393" s="93">
        <f t="shared" si="72"/>
        <v>0</v>
      </c>
      <c r="I393" s="93">
        <f t="shared" si="73"/>
        <v>0</v>
      </c>
      <c r="J393" s="93">
        <f t="shared" si="73"/>
        <v>0</v>
      </c>
      <c r="K393" s="94">
        <f t="shared" si="74"/>
        <v>0</v>
      </c>
    </row>
    <row r="394" spans="1:11" hidden="1">
      <c r="A394" s="380" t="s">
        <v>470</v>
      </c>
      <c r="B394" s="381"/>
      <c r="C394" s="381"/>
      <c r="D394" s="382"/>
      <c r="E394" s="56"/>
      <c r="F394" s="88"/>
      <c r="G394" s="88"/>
      <c r="H394" s="88"/>
      <c r="I394" s="88"/>
      <c r="J394" s="88"/>
      <c r="K394" s="89">
        <f>SUM(K395:K432)-K432</f>
        <v>0</v>
      </c>
    </row>
    <row r="395" spans="1:11" s="14" customFormat="1" ht="17" hidden="1" outlineLevel="1">
      <c r="A395" s="13" t="s">
        <v>10</v>
      </c>
      <c r="B395" s="38"/>
      <c r="C395" s="67"/>
      <c r="D395" s="70"/>
      <c r="E395" s="9"/>
      <c r="F395" s="100"/>
      <c r="G395" s="100"/>
      <c r="H395" s="90">
        <f t="shared" ref="H395:H431" si="75">F395+G395</f>
        <v>0</v>
      </c>
      <c r="I395" s="90">
        <f t="shared" ref="I395:J423" si="76">$E395*F395</f>
        <v>0</v>
      </c>
      <c r="J395" s="90">
        <f t="shared" si="76"/>
        <v>0</v>
      </c>
      <c r="K395" s="91">
        <f t="shared" ref="K395:K431" si="77">I395+J395</f>
        <v>0</v>
      </c>
    </row>
    <row r="396" spans="1:11" s="14" customFormat="1" ht="17" hidden="1" outlineLevel="1">
      <c r="A396" s="13" t="s">
        <v>12</v>
      </c>
      <c r="B396" s="38"/>
      <c r="C396" s="67"/>
      <c r="D396" s="70"/>
      <c r="E396" s="9"/>
      <c r="F396" s="100"/>
      <c r="G396" s="100"/>
      <c r="H396" s="90">
        <f t="shared" si="75"/>
        <v>0</v>
      </c>
      <c r="I396" s="90">
        <f t="shared" si="76"/>
        <v>0</v>
      </c>
      <c r="J396" s="90">
        <f t="shared" si="76"/>
        <v>0</v>
      </c>
      <c r="K396" s="91">
        <f t="shared" si="77"/>
        <v>0</v>
      </c>
    </row>
    <row r="397" spans="1:11" s="14" customFormat="1" ht="17" hidden="1" outlineLevel="1">
      <c r="A397" s="13" t="s">
        <v>13</v>
      </c>
      <c r="B397" s="38"/>
      <c r="C397" s="67"/>
      <c r="D397" s="70"/>
      <c r="E397" s="9"/>
      <c r="F397" s="100"/>
      <c r="G397" s="100"/>
      <c r="H397" s="90">
        <f t="shared" si="75"/>
        <v>0</v>
      </c>
      <c r="I397" s="90">
        <f t="shared" si="76"/>
        <v>0</v>
      </c>
      <c r="J397" s="90">
        <f t="shared" si="76"/>
        <v>0</v>
      </c>
      <c r="K397" s="91">
        <f t="shared" si="77"/>
        <v>0</v>
      </c>
    </row>
    <row r="398" spans="1:11" s="14" customFormat="1" ht="17" hidden="1" outlineLevel="1">
      <c r="A398" s="13" t="s">
        <v>7</v>
      </c>
      <c r="B398" s="38"/>
      <c r="C398" s="67"/>
      <c r="D398" s="70"/>
      <c r="E398" s="9"/>
      <c r="F398" s="100"/>
      <c r="G398" s="100"/>
      <c r="H398" s="90">
        <f t="shared" si="75"/>
        <v>0</v>
      </c>
      <c r="I398" s="90">
        <f t="shared" si="76"/>
        <v>0</v>
      </c>
      <c r="J398" s="90">
        <f t="shared" si="76"/>
        <v>0</v>
      </c>
      <c r="K398" s="91">
        <f t="shared" si="77"/>
        <v>0</v>
      </c>
    </row>
    <row r="399" spans="1:11" s="14" customFormat="1" ht="17" hidden="1" outlineLevel="1">
      <c r="A399" s="13" t="s">
        <v>8</v>
      </c>
      <c r="B399" s="38"/>
      <c r="C399" s="67"/>
      <c r="D399" s="70"/>
      <c r="E399" s="9"/>
      <c r="F399" s="100"/>
      <c r="G399" s="100"/>
      <c r="H399" s="90">
        <f t="shared" si="75"/>
        <v>0</v>
      </c>
      <c r="I399" s="90">
        <f t="shared" si="76"/>
        <v>0</v>
      </c>
      <c r="J399" s="90">
        <f t="shared" si="76"/>
        <v>0</v>
      </c>
      <c r="K399" s="91">
        <f t="shared" si="77"/>
        <v>0</v>
      </c>
    </row>
    <row r="400" spans="1:11" s="14" customFormat="1" ht="17" hidden="1" outlineLevel="1">
      <c r="A400" s="13" t="s">
        <v>6</v>
      </c>
      <c r="B400" s="38"/>
      <c r="C400" s="67"/>
      <c r="D400" s="70"/>
      <c r="E400" s="9"/>
      <c r="F400" s="100"/>
      <c r="G400" s="100"/>
      <c r="H400" s="90">
        <f t="shared" si="75"/>
        <v>0</v>
      </c>
      <c r="I400" s="90">
        <f t="shared" si="76"/>
        <v>0</v>
      </c>
      <c r="J400" s="90">
        <f t="shared" si="76"/>
        <v>0</v>
      </c>
      <c r="K400" s="91">
        <f t="shared" si="77"/>
        <v>0</v>
      </c>
    </row>
    <row r="401" spans="1:11" s="14" customFormat="1" ht="17" hidden="1" outlineLevel="1">
      <c r="A401" s="13" t="s">
        <v>9</v>
      </c>
      <c r="B401" s="38"/>
      <c r="C401" s="67"/>
      <c r="D401" s="70"/>
      <c r="E401" s="9"/>
      <c r="F401" s="100"/>
      <c r="G401" s="100"/>
      <c r="H401" s="90">
        <f t="shared" si="75"/>
        <v>0</v>
      </c>
      <c r="I401" s="90">
        <f t="shared" si="76"/>
        <v>0</v>
      </c>
      <c r="J401" s="90">
        <f t="shared" si="76"/>
        <v>0</v>
      </c>
      <c r="K401" s="91">
        <f t="shared" si="77"/>
        <v>0</v>
      </c>
    </row>
    <row r="402" spans="1:11" s="14" customFormat="1" ht="17" hidden="1" outlineLevel="1">
      <c r="A402" s="13" t="s">
        <v>109</v>
      </c>
      <c r="B402" s="38"/>
      <c r="C402" s="67"/>
      <c r="D402" s="70"/>
      <c r="E402" s="9"/>
      <c r="F402" s="100"/>
      <c r="G402" s="100"/>
      <c r="H402" s="90">
        <f t="shared" si="75"/>
        <v>0</v>
      </c>
      <c r="I402" s="90">
        <f t="shared" si="76"/>
        <v>0</v>
      </c>
      <c r="J402" s="90">
        <f t="shared" si="76"/>
        <v>0</v>
      </c>
      <c r="K402" s="91">
        <f t="shared" si="77"/>
        <v>0</v>
      </c>
    </row>
    <row r="403" spans="1:11" s="14" customFormat="1" ht="17" hidden="1" outlineLevel="1">
      <c r="A403" s="13" t="s">
        <v>432</v>
      </c>
      <c r="B403" s="38"/>
      <c r="C403" s="67"/>
      <c r="D403" s="70"/>
      <c r="E403" s="9"/>
      <c r="F403" s="100"/>
      <c r="G403" s="100"/>
      <c r="H403" s="90">
        <f t="shared" si="75"/>
        <v>0</v>
      </c>
      <c r="I403" s="90">
        <f t="shared" si="76"/>
        <v>0</v>
      </c>
      <c r="J403" s="90">
        <f t="shared" si="76"/>
        <v>0</v>
      </c>
      <c r="K403" s="91">
        <f t="shared" si="77"/>
        <v>0</v>
      </c>
    </row>
    <row r="404" spans="1:11" s="14" customFormat="1" ht="17" hidden="1" outlineLevel="1">
      <c r="A404" s="13" t="s">
        <v>433</v>
      </c>
      <c r="B404" s="38"/>
      <c r="C404" s="67"/>
      <c r="D404" s="70"/>
      <c r="E404" s="9"/>
      <c r="F404" s="100"/>
      <c r="G404" s="100"/>
      <c r="H404" s="90">
        <f t="shared" si="75"/>
        <v>0</v>
      </c>
      <c r="I404" s="90">
        <f t="shared" si="76"/>
        <v>0</v>
      </c>
      <c r="J404" s="90">
        <f t="shared" si="76"/>
        <v>0</v>
      </c>
      <c r="K404" s="91">
        <f t="shared" si="77"/>
        <v>0</v>
      </c>
    </row>
    <row r="405" spans="1:11" s="14" customFormat="1" ht="17" hidden="1" outlineLevel="1">
      <c r="A405" s="13" t="s">
        <v>434</v>
      </c>
      <c r="B405" s="38"/>
      <c r="C405" s="67"/>
      <c r="D405" s="70"/>
      <c r="E405" s="9"/>
      <c r="F405" s="100"/>
      <c r="G405" s="100"/>
      <c r="H405" s="90">
        <f t="shared" si="75"/>
        <v>0</v>
      </c>
      <c r="I405" s="90">
        <f t="shared" si="76"/>
        <v>0</v>
      </c>
      <c r="J405" s="90">
        <f t="shared" si="76"/>
        <v>0</v>
      </c>
      <c r="K405" s="91">
        <f t="shared" si="77"/>
        <v>0</v>
      </c>
    </row>
    <row r="406" spans="1:11" s="14" customFormat="1" ht="17" hidden="1" outlineLevel="1">
      <c r="A406" s="13" t="s">
        <v>435</v>
      </c>
      <c r="B406" s="38"/>
      <c r="C406" s="67"/>
      <c r="D406" s="70"/>
      <c r="E406" s="9"/>
      <c r="F406" s="100"/>
      <c r="G406" s="100"/>
      <c r="H406" s="90">
        <f t="shared" si="75"/>
        <v>0</v>
      </c>
      <c r="I406" s="90">
        <f t="shared" si="76"/>
        <v>0</v>
      </c>
      <c r="J406" s="90">
        <f t="shared" si="76"/>
        <v>0</v>
      </c>
      <c r="K406" s="91">
        <f t="shared" si="77"/>
        <v>0</v>
      </c>
    </row>
    <row r="407" spans="1:11" s="14" customFormat="1" ht="17" hidden="1" outlineLevel="1">
      <c r="A407" s="13" t="s">
        <v>436</v>
      </c>
      <c r="B407" s="38"/>
      <c r="C407" s="67"/>
      <c r="D407" s="70"/>
      <c r="E407" s="9"/>
      <c r="F407" s="100"/>
      <c r="G407" s="100"/>
      <c r="H407" s="90">
        <f t="shared" si="75"/>
        <v>0</v>
      </c>
      <c r="I407" s="90">
        <f t="shared" si="76"/>
        <v>0</v>
      </c>
      <c r="J407" s="90">
        <f t="shared" si="76"/>
        <v>0</v>
      </c>
      <c r="K407" s="91">
        <f t="shared" si="77"/>
        <v>0</v>
      </c>
    </row>
    <row r="408" spans="1:11" s="14" customFormat="1" ht="17" hidden="1" outlineLevel="1">
      <c r="A408" s="13" t="s">
        <v>437</v>
      </c>
      <c r="B408" s="38"/>
      <c r="C408" s="67"/>
      <c r="D408" s="70"/>
      <c r="E408" s="9"/>
      <c r="F408" s="100"/>
      <c r="G408" s="100"/>
      <c r="H408" s="90">
        <f t="shared" si="75"/>
        <v>0</v>
      </c>
      <c r="I408" s="90">
        <f t="shared" si="76"/>
        <v>0</v>
      </c>
      <c r="J408" s="90">
        <f t="shared" si="76"/>
        <v>0</v>
      </c>
      <c r="K408" s="91">
        <f t="shared" si="77"/>
        <v>0</v>
      </c>
    </row>
    <row r="409" spans="1:11" s="14" customFormat="1" ht="17" hidden="1" outlineLevel="1">
      <c r="A409" s="13" t="s">
        <v>438</v>
      </c>
      <c r="B409" s="38"/>
      <c r="C409" s="67"/>
      <c r="D409" s="70"/>
      <c r="E409" s="9"/>
      <c r="F409" s="100"/>
      <c r="G409" s="100"/>
      <c r="H409" s="90">
        <f t="shared" si="75"/>
        <v>0</v>
      </c>
      <c r="I409" s="90">
        <f t="shared" si="76"/>
        <v>0</v>
      </c>
      <c r="J409" s="90">
        <f t="shared" si="76"/>
        <v>0</v>
      </c>
      <c r="K409" s="91">
        <f t="shared" si="77"/>
        <v>0</v>
      </c>
    </row>
    <row r="410" spans="1:11" s="14" customFormat="1" ht="17" hidden="1" outlineLevel="1">
      <c r="A410" s="13" t="s">
        <v>439</v>
      </c>
      <c r="B410" s="38"/>
      <c r="C410" s="67"/>
      <c r="D410" s="70"/>
      <c r="E410" s="9"/>
      <c r="F410" s="100"/>
      <c r="G410" s="100"/>
      <c r="H410" s="90">
        <f t="shared" si="75"/>
        <v>0</v>
      </c>
      <c r="I410" s="90">
        <f t="shared" si="76"/>
        <v>0</v>
      </c>
      <c r="J410" s="90">
        <f t="shared" si="76"/>
        <v>0</v>
      </c>
      <c r="K410" s="91">
        <f t="shared" si="77"/>
        <v>0</v>
      </c>
    </row>
    <row r="411" spans="1:11" s="14" customFormat="1" ht="17" hidden="1" outlineLevel="1">
      <c r="A411" s="13" t="s">
        <v>440</v>
      </c>
      <c r="B411" s="38"/>
      <c r="C411" s="67"/>
      <c r="D411" s="70"/>
      <c r="E411" s="9"/>
      <c r="F411" s="100"/>
      <c r="G411" s="100"/>
      <c r="H411" s="90">
        <f t="shared" si="75"/>
        <v>0</v>
      </c>
      <c r="I411" s="90">
        <f t="shared" si="76"/>
        <v>0</v>
      </c>
      <c r="J411" s="90">
        <f t="shared" si="76"/>
        <v>0</v>
      </c>
      <c r="K411" s="91">
        <f t="shared" si="77"/>
        <v>0</v>
      </c>
    </row>
    <row r="412" spans="1:11" s="14" customFormat="1" ht="17" hidden="1" outlineLevel="1">
      <c r="A412" s="13" t="s">
        <v>441</v>
      </c>
      <c r="B412" s="38"/>
      <c r="C412" s="67"/>
      <c r="D412" s="70"/>
      <c r="E412" s="9"/>
      <c r="F412" s="100"/>
      <c r="G412" s="100"/>
      <c r="H412" s="90">
        <f t="shared" si="75"/>
        <v>0</v>
      </c>
      <c r="I412" s="90">
        <f t="shared" si="76"/>
        <v>0</v>
      </c>
      <c r="J412" s="90">
        <f t="shared" si="76"/>
        <v>0</v>
      </c>
      <c r="K412" s="91">
        <f t="shared" si="77"/>
        <v>0</v>
      </c>
    </row>
    <row r="413" spans="1:11" s="14" customFormat="1" ht="17" hidden="1" outlineLevel="1">
      <c r="A413" s="13" t="s">
        <v>442</v>
      </c>
      <c r="B413" s="38"/>
      <c r="C413" s="67"/>
      <c r="D413" s="70"/>
      <c r="E413" s="9"/>
      <c r="F413" s="100"/>
      <c r="G413" s="100"/>
      <c r="H413" s="90">
        <f t="shared" si="75"/>
        <v>0</v>
      </c>
      <c r="I413" s="90">
        <f t="shared" si="76"/>
        <v>0</v>
      </c>
      <c r="J413" s="90">
        <f t="shared" si="76"/>
        <v>0</v>
      </c>
      <c r="K413" s="91">
        <f t="shared" si="77"/>
        <v>0</v>
      </c>
    </row>
    <row r="414" spans="1:11" s="14" customFormat="1" ht="17" hidden="1" outlineLevel="1">
      <c r="A414" s="13" t="s">
        <v>443</v>
      </c>
      <c r="B414" s="38"/>
      <c r="C414" s="67"/>
      <c r="D414" s="70"/>
      <c r="E414" s="9"/>
      <c r="F414" s="100"/>
      <c r="G414" s="100"/>
      <c r="H414" s="90">
        <f t="shared" si="75"/>
        <v>0</v>
      </c>
      <c r="I414" s="90">
        <f t="shared" si="76"/>
        <v>0</v>
      </c>
      <c r="J414" s="90">
        <f t="shared" si="76"/>
        <v>0</v>
      </c>
      <c r="K414" s="91">
        <f t="shared" si="77"/>
        <v>0</v>
      </c>
    </row>
    <row r="415" spans="1:11" s="14" customFormat="1" ht="17" hidden="1" outlineLevel="1">
      <c r="A415" s="13" t="s">
        <v>444</v>
      </c>
      <c r="B415" s="38"/>
      <c r="C415" s="67"/>
      <c r="D415" s="70"/>
      <c r="E415" s="9"/>
      <c r="F415" s="100"/>
      <c r="G415" s="100"/>
      <c r="H415" s="90">
        <f t="shared" si="75"/>
        <v>0</v>
      </c>
      <c r="I415" s="90">
        <f t="shared" si="76"/>
        <v>0</v>
      </c>
      <c r="J415" s="90">
        <f t="shared" si="76"/>
        <v>0</v>
      </c>
      <c r="K415" s="91">
        <f t="shared" si="77"/>
        <v>0</v>
      </c>
    </row>
    <row r="416" spans="1:11" s="14" customFormat="1" ht="17" hidden="1" outlineLevel="1">
      <c r="A416" s="13" t="s">
        <v>445</v>
      </c>
      <c r="B416" s="38"/>
      <c r="C416" s="67"/>
      <c r="D416" s="70"/>
      <c r="E416" s="9"/>
      <c r="F416" s="100"/>
      <c r="G416" s="100"/>
      <c r="H416" s="90">
        <f t="shared" si="75"/>
        <v>0</v>
      </c>
      <c r="I416" s="90">
        <f t="shared" si="76"/>
        <v>0</v>
      </c>
      <c r="J416" s="90">
        <f t="shared" si="76"/>
        <v>0</v>
      </c>
      <c r="K416" s="91">
        <f t="shared" si="77"/>
        <v>0</v>
      </c>
    </row>
    <row r="417" spans="1:11" s="14" customFormat="1" ht="17" hidden="1" outlineLevel="1">
      <c r="A417" s="13" t="s">
        <v>446</v>
      </c>
      <c r="B417" s="38"/>
      <c r="C417" s="67"/>
      <c r="D417" s="70"/>
      <c r="E417" s="9"/>
      <c r="F417" s="100"/>
      <c r="G417" s="100"/>
      <c r="H417" s="90">
        <f t="shared" si="75"/>
        <v>0</v>
      </c>
      <c r="I417" s="90">
        <f t="shared" si="76"/>
        <v>0</v>
      </c>
      <c r="J417" s="90">
        <f t="shared" si="76"/>
        <v>0</v>
      </c>
      <c r="K417" s="91">
        <f t="shared" si="77"/>
        <v>0</v>
      </c>
    </row>
    <row r="418" spans="1:11" s="14" customFormat="1" ht="17" hidden="1" outlineLevel="1">
      <c r="A418" s="13" t="s">
        <v>447</v>
      </c>
      <c r="B418" s="38"/>
      <c r="C418" s="67"/>
      <c r="D418" s="70"/>
      <c r="E418" s="9"/>
      <c r="F418" s="100"/>
      <c r="G418" s="100"/>
      <c r="H418" s="90">
        <f t="shared" si="75"/>
        <v>0</v>
      </c>
      <c r="I418" s="90">
        <f t="shared" si="76"/>
        <v>0</v>
      </c>
      <c r="J418" s="90">
        <f t="shared" si="76"/>
        <v>0</v>
      </c>
      <c r="K418" s="91">
        <f t="shared" si="77"/>
        <v>0</v>
      </c>
    </row>
    <row r="419" spans="1:11" s="14" customFormat="1" ht="17" hidden="1" outlineLevel="1">
      <c r="A419" s="13" t="s">
        <v>448</v>
      </c>
      <c r="B419" s="38"/>
      <c r="C419" s="67"/>
      <c r="D419" s="70"/>
      <c r="E419" s="9"/>
      <c r="F419" s="100"/>
      <c r="G419" s="100"/>
      <c r="H419" s="90">
        <f t="shared" si="75"/>
        <v>0</v>
      </c>
      <c r="I419" s="90">
        <f t="shared" si="76"/>
        <v>0</v>
      </c>
      <c r="J419" s="90">
        <f t="shared" si="76"/>
        <v>0</v>
      </c>
      <c r="K419" s="91">
        <f t="shared" si="77"/>
        <v>0</v>
      </c>
    </row>
    <row r="420" spans="1:11" s="14" customFormat="1" ht="17" hidden="1" outlineLevel="1">
      <c r="A420" s="13" t="s">
        <v>449</v>
      </c>
      <c r="B420" s="38"/>
      <c r="C420" s="67"/>
      <c r="D420" s="70"/>
      <c r="E420" s="9"/>
      <c r="F420" s="100"/>
      <c r="G420" s="100"/>
      <c r="H420" s="90">
        <f t="shared" si="75"/>
        <v>0</v>
      </c>
      <c r="I420" s="90">
        <f t="shared" si="76"/>
        <v>0</v>
      </c>
      <c r="J420" s="90">
        <f t="shared" si="76"/>
        <v>0</v>
      </c>
      <c r="K420" s="91">
        <f t="shared" si="77"/>
        <v>0</v>
      </c>
    </row>
    <row r="421" spans="1:11" s="14" customFormat="1" ht="17" hidden="1" outlineLevel="1">
      <c r="A421" s="13" t="s">
        <v>450</v>
      </c>
      <c r="B421" s="38"/>
      <c r="C421" s="67"/>
      <c r="D421" s="70"/>
      <c r="E421" s="9"/>
      <c r="F421" s="100"/>
      <c r="G421" s="100"/>
      <c r="H421" s="90">
        <f t="shared" si="75"/>
        <v>0</v>
      </c>
      <c r="I421" s="90">
        <f t="shared" si="76"/>
        <v>0</v>
      </c>
      <c r="J421" s="90">
        <f t="shared" si="76"/>
        <v>0</v>
      </c>
      <c r="K421" s="91">
        <f t="shared" si="77"/>
        <v>0</v>
      </c>
    </row>
    <row r="422" spans="1:11" s="14" customFormat="1" ht="17" hidden="1" outlineLevel="1">
      <c r="A422" s="13" t="s">
        <v>451</v>
      </c>
      <c r="B422" s="38"/>
      <c r="C422" s="67"/>
      <c r="D422" s="70"/>
      <c r="E422" s="9"/>
      <c r="F422" s="100"/>
      <c r="G422" s="100"/>
      <c r="H422" s="90">
        <f t="shared" si="75"/>
        <v>0</v>
      </c>
      <c r="I422" s="90">
        <f t="shared" si="76"/>
        <v>0</v>
      </c>
      <c r="J422" s="90">
        <f t="shared" si="76"/>
        <v>0</v>
      </c>
      <c r="K422" s="91">
        <f t="shared" si="77"/>
        <v>0</v>
      </c>
    </row>
    <row r="423" spans="1:11" s="14" customFormat="1" ht="17" hidden="1" outlineLevel="1">
      <c r="A423" s="13" t="s">
        <v>452</v>
      </c>
      <c r="B423" s="38"/>
      <c r="C423" s="67"/>
      <c r="D423" s="70"/>
      <c r="E423" s="9"/>
      <c r="F423" s="100"/>
      <c r="G423" s="100"/>
      <c r="H423" s="90">
        <f t="shared" si="75"/>
        <v>0</v>
      </c>
      <c r="I423" s="90">
        <f t="shared" si="76"/>
        <v>0</v>
      </c>
      <c r="J423" s="90">
        <f t="shared" si="76"/>
        <v>0</v>
      </c>
      <c r="K423" s="91">
        <f t="shared" si="77"/>
        <v>0</v>
      </c>
    </row>
    <row r="424" spans="1:11" s="14" customFormat="1" ht="17" hidden="1" outlineLevel="1">
      <c r="A424" s="13" t="s">
        <v>453</v>
      </c>
      <c r="B424" s="38"/>
      <c r="C424" s="67"/>
      <c r="D424" s="70"/>
      <c r="E424" s="9"/>
      <c r="F424" s="100"/>
      <c r="G424" s="100"/>
      <c r="H424" s="90">
        <f t="shared" si="75"/>
        <v>0</v>
      </c>
      <c r="I424" s="90">
        <f t="shared" ref="I424:J430" si="78">$E424*F424</f>
        <v>0</v>
      </c>
      <c r="J424" s="90">
        <f t="shared" si="78"/>
        <v>0</v>
      </c>
      <c r="K424" s="91">
        <f t="shared" si="77"/>
        <v>0</v>
      </c>
    </row>
    <row r="425" spans="1:11" s="5" customFormat="1" ht="17" hidden="1" outlineLevel="1">
      <c r="A425" s="29"/>
      <c r="B425" s="25" t="s">
        <v>454</v>
      </c>
      <c r="C425" s="27"/>
      <c r="D425" s="63"/>
      <c r="E425" s="26"/>
      <c r="F425" s="97"/>
      <c r="G425" s="97"/>
      <c r="H425" s="96">
        <f t="shared" si="75"/>
        <v>0</v>
      </c>
      <c r="I425" s="96">
        <f t="shared" si="78"/>
        <v>0</v>
      </c>
      <c r="J425" s="96">
        <f t="shared" si="78"/>
        <v>0</v>
      </c>
      <c r="K425" s="96">
        <f t="shared" si="77"/>
        <v>0</v>
      </c>
    </row>
    <row r="426" spans="1:11" s="14" customFormat="1" hidden="1" outlineLevel="1">
      <c r="A426" s="13"/>
      <c r="B426" s="38"/>
      <c r="C426" s="67"/>
      <c r="D426" s="70"/>
      <c r="E426" s="6"/>
      <c r="F426" s="101"/>
      <c r="G426" s="101"/>
      <c r="H426" s="90">
        <f t="shared" si="75"/>
        <v>0</v>
      </c>
      <c r="I426" s="90">
        <f t="shared" si="78"/>
        <v>0</v>
      </c>
      <c r="J426" s="90">
        <f t="shared" si="78"/>
        <v>0</v>
      </c>
      <c r="K426" s="91">
        <f t="shared" si="77"/>
        <v>0</v>
      </c>
    </row>
    <row r="427" spans="1:11" s="14" customFormat="1" hidden="1" outlineLevel="1">
      <c r="A427" s="13"/>
      <c r="B427" s="38"/>
      <c r="C427" s="67"/>
      <c r="D427" s="70"/>
      <c r="E427" s="6"/>
      <c r="F427" s="101"/>
      <c r="G427" s="101"/>
      <c r="H427" s="90">
        <f t="shared" si="75"/>
        <v>0</v>
      </c>
      <c r="I427" s="90">
        <f t="shared" si="78"/>
        <v>0</v>
      </c>
      <c r="J427" s="90">
        <f t="shared" si="78"/>
        <v>0</v>
      </c>
      <c r="K427" s="91">
        <f t="shared" si="77"/>
        <v>0</v>
      </c>
    </row>
    <row r="428" spans="1:11" s="14" customFormat="1" hidden="1" outlineLevel="1">
      <c r="A428" s="13"/>
      <c r="B428" s="38"/>
      <c r="C428" s="67"/>
      <c r="D428" s="70"/>
      <c r="E428" s="6"/>
      <c r="F428" s="101"/>
      <c r="G428" s="101"/>
      <c r="H428" s="90">
        <f t="shared" si="75"/>
        <v>0</v>
      </c>
      <c r="I428" s="90">
        <f t="shared" si="78"/>
        <v>0</v>
      </c>
      <c r="J428" s="90">
        <f t="shared" si="78"/>
        <v>0</v>
      </c>
      <c r="K428" s="91">
        <f t="shared" si="77"/>
        <v>0</v>
      </c>
    </row>
    <row r="429" spans="1:11" s="14" customFormat="1" hidden="1" outlineLevel="1">
      <c r="A429" s="13"/>
      <c r="B429" s="38"/>
      <c r="C429" s="67"/>
      <c r="D429" s="70"/>
      <c r="E429" s="6"/>
      <c r="F429" s="101"/>
      <c r="G429" s="101"/>
      <c r="H429" s="90">
        <f t="shared" si="75"/>
        <v>0</v>
      </c>
      <c r="I429" s="90">
        <f t="shared" si="78"/>
        <v>0</v>
      </c>
      <c r="J429" s="90">
        <f t="shared" si="78"/>
        <v>0</v>
      </c>
      <c r="K429" s="91">
        <f t="shared" si="77"/>
        <v>0</v>
      </c>
    </row>
    <row r="430" spans="1:11" s="14" customFormat="1" hidden="1" outlineLevel="1">
      <c r="A430" s="13"/>
      <c r="B430" s="38"/>
      <c r="C430" s="67"/>
      <c r="D430" s="70"/>
      <c r="E430" s="6"/>
      <c r="F430" s="101"/>
      <c r="G430" s="101"/>
      <c r="H430" s="90">
        <f t="shared" si="75"/>
        <v>0</v>
      </c>
      <c r="I430" s="90">
        <f t="shared" si="78"/>
        <v>0</v>
      </c>
      <c r="J430" s="90">
        <f t="shared" si="78"/>
        <v>0</v>
      </c>
      <c r="K430" s="91">
        <f t="shared" si="77"/>
        <v>0</v>
      </c>
    </row>
    <row r="431" spans="1:11" s="14" customFormat="1" hidden="1" outlineLevel="1">
      <c r="A431" s="13"/>
      <c r="B431" s="38"/>
      <c r="C431" s="67"/>
      <c r="D431" s="70"/>
      <c r="E431" s="6"/>
      <c r="F431" s="101"/>
      <c r="G431" s="101"/>
      <c r="H431" s="90">
        <f t="shared" si="75"/>
        <v>0</v>
      </c>
      <c r="I431" s="90">
        <f t="shared" ref="I431" si="79">E431*F431</f>
        <v>0</v>
      </c>
      <c r="J431" s="90">
        <f t="shared" ref="J431" si="80">E431*G431</f>
        <v>0</v>
      </c>
      <c r="K431" s="91">
        <f t="shared" si="77"/>
        <v>0</v>
      </c>
    </row>
    <row r="432" spans="1:11" ht="15.75" hidden="1" customHeight="1">
      <c r="A432" s="380" t="s">
        <v>471</v>
      </c>
      <c r="B432" s="381"/>
      <c r="C432" s="381"/>
      <c r="D432" s="382"/>
      <c r="E432" s="56"/>
      <c r="F432" s="88"/>
      <c r="G432" s="88"/>
      <c r="H432" s="88"/>
      <c r="I432" s="88"/>
      <c r="J432" s="88"/>
      <c r="K432" s="89">
        <f>K433+K441+K470+K486+K506+K524+K539</f>
        <v>0</v>
      </c>
    </row>
    <row r="433" spans="1:11" s="14" customFormat="1" ht="17" hidden="1" outlineLevel="1">
      <c r="A433" s="13" t="s">
        <v>10</v>
      </c>
      <c r="B433" s="30" t="s">
        <v>40</v>
      </c>
      <c r="C433" s="67"/>
      <c r="D433" s="59" t="s">
        <v>11</v>
      </c>
      <c r="E433" s="44">
        <f>IF((+E434+E435)&gt;0,1,0)</f>
        <v>0</v>
      </c>
      <c r="F433" s="90">
        <f>IF(E433&gt;0,I433/E433,0)</f>
        <v>0</v>
      </c>
      <c r="G433" s="90">
        <f>IF(E433&gt;0,J433/E433,0)</f>
        <v>0</v>
      </c>
      <c r="H433" s="90">
        <f>F433+G433</f>
        <v>0</v>
      </c>
      <c r="I433" s="90">
        <f>SUM(I434:I440)</f>
        <v>0</v>
      </c>
      <c r="J433" s="90">
        <f>SUM(J434:J440)</f>
        <v>0</v>
      </c>
      <c r="K433" s="91">
        <f>I433+J433</f>
        <v>0</v>
      </c>
    </row>
    <row r="434" spans="1:11" ht="17" hidden="1" outlineLevel="2">
      <c r="A434" s="39" t="s">
        <v>49</v>
      </c>
      <c r="B434" s="31" t="s">
        <v>42</v>
      </c>
      <c r="C434" s="68"/>
      <c r="D434" s="60" t="s">
        <v>39</v>
      </c>
      <c r="E434" s="8"/>
      <c r="F434" s="92"/>
      <c r="G434" s="92"/>
      <c r="H434" s="93">
        <f t="shared" ref="H434:H440" si="81">F434+G434</f>
        <v>0</v>
      </c>
      <c r="I434" s="93">
        <f>$E434*F434</f>
        <v>0</v>
      </c>
      <c r="J434" s="93">
        <f>$E434*G434</f>
        <v>0</v>
      </c>
      <c r="K434" s="94">
        <f t="shared" ref="K434:K440" si="82">I434+J434</f>
        <v>0</v>
      </c>
    </row>
    <row r="435" spans="1:11" ht="17" hidden="1" outlineLevel="2">
      <c r="A435" s="39" t="s">
        <v>50</v>
      </c>
      <c r="B435" s="31" t="s">
        <v>41</v>
      </c>
      <c r="C435" s="68"/>
      <c r="D435" s="60" t="s">
        <v>25</v>
      </c>
      <c r="E435" s="8"/>
      <c r="F435" s="92"/>
      <c r="G435" s="92"/>
      <c r="H435" s="93">
        <f t="shared" si="81"/>
        <v>0</v>
      </c>
      <c r="I435" s="93">
        <f>$E435*F435</f>
        <v>0</v>
      </c>
      <c r="J435" s="93">
        <f>$E435*G435</f>
        <v>0</v>
      </c>
      <c r="K435" s="94">
        <f t="shared" si="82"/>
        <v>0</v>
      </c>
    </row>
    <row r="436" spans="1:11" s="5" customFormat="1" ht="51" hidden="1" outlineLevel="2">
      <c r="A436" s="29"/>
      <c r="B436" s="25" t="s">
        <v>167</v>
      </c>
      <c r="C436" s="27"/>
      <c r="D436" s="63"/>
      <c r="E436" s="26"/>
      <c r="F436" s="97"/>
      <c r="G436" s="97"/>
      <c r="H436" s="96">
        <f t="shared" si="81"/>
        <v>0</v>
      </c>
      <c r="I436" s="96">
        <f t="shared" ref="I436:I440" si="83">E436*F436</f>
        <v>0</v>
      </c>
      <c r="J436" s="96">
        <f t="shared" ref="J436:J440" si="84">E436*G436</f>
        <v>0</v>
      </c>
      <c r="K436" s="96">
        <f t="shared" si="82"/>
        <v>0</v>
      </c>
    </row>
    <row r="437" spans="1:11" s="2" customFormat="1" hidden="1" outlineLevel="2">
      <c r="A437" s="29"/>
      <c r="B437" s="28"/>
      <c r="C437" s="27"/>
      <c r="D437" s="63"/>
      <c r="E437" s="26"/>
      <c r="F437" s="97"/>
      <c r="G437" s="97"/>
      <c r="H437" s="96">
        <f t="shared" si="81"/>
        <v>0</v>
      </c>
      <c r="I437" s="96">
        <f t="shared" si="83"/>
        <v>0</v>
      </c>
      <c r="J437" s="96">
        <f t="shared" si="84"/>
        <v>0</v>
      </c>
      <c r="K437" s="96">
        <f t="shared" si="82"/>
        <v>0</v>
      </c>
    </row>
    <row r="438" spans="1:11" s="2" customFormat="1" hidden="1" outlineLevel="2">
      <c r="A438" s="29"/>
      <c r="B438" s="28"/>
      <c r="C438" s="27"/>
      <c r="D438" s="63"/>
      <c r="E438" s="26"/>
      <c r="F438" s="97"/>
      <c r="G438" s="97"/>
      <c r="H438" s="96">
        <f t="shared" si="81"/>
        <v>0</v>
      </c>
      <c r="I438" s="96">
        <f t="shared" si="83"/>
        <v>0</v>
      </c>
      <c r="J438" s="96">
        <f t="shared" si="84"/>
        <v>0</v>
      </c>
      <c r="K438" s="96">
        <f t="shared" si="82"/>
        <v>0</v>
      </c>
    </row>
    <row r="439" spans="1:11" s="2" customFormat="1" hidden="1" outlineLevel="2">
      <c r="A439" s="29"/>
      <c r="B439" s="28"/>
      <c r="C439" s="27"/>
      <c r="D439" s="63"/>
      <c r="E439" s="26"/>
      <c r="F439" s="97"/>
      <c r="G439" s="97"/>
      <c r="H439" s="96">
        <f t="shared" si="81"/>
        <v>0</v>
      </c>
      <c r="I439" s="96">
        <f t="shared" si="83"/>
        <v>0</v>
      </c>
      <c r="J439" s="96">
        <f t="shared" si="84"/>
        <v>0</v>
      </c>
      <c r="K439" s="96">
        <f t="shared" si="82"/>
        <v>0</v>
      </c>
    </row>
    <row r="440" spans="1:11" s="2" customFormat="1" hidden="1" outlineLevel="2">
      <c r="A440" s="29"/>
      <c r="B440" s="28"/>
      <c r="C440" s="27"/>
      <c r="D440" s="63"/>
      <c r="E440" s="26"/>
      <c r="F440" s="97"/>
      <c r="G440" s="97"/>
      <c r="H440" s="96">
        <f t="shared" si="81"/>
        <v>0</v>
      </c>
      <c r="I440" s="96">
        <f t="shared" si="83"/>
        <v>0</v>
      </c>
      <c r="J440" s="96">
        <f t="shared" si="84"/>
        <v>0</v>
      </c>
      <c r="K440" s="96">
        <f t="shared" si="82"/>
        <v>0</v>
      </c>
    </row>
    <row r="441" spans="1:11" s="14" customFormat="1" ht="17" hidden="1" outlineLevel="1">
      <c r="A441" s="13" t="s">
        <v>12</v>
      </c>
      <c r="B441" s="30" t="s">
        <v>59</v>
      </c>
      <c r="C441" s="67"/>
      <c r="D441" s="59" t="s">
        <v>11</v>
      </c>
      <c r="E441" s="44">
        <f>IF((E442+E444+E445+E446+E447+E448+E450+E451+E453+E454+E455+E456+E458+E459+E460+E461)&gt;0,1,0)</f>
        <v>0</v>
      </c>
      <c r="F441" s="90">
        <f>IF(E441&gt;0,I441/E441,0)</f>
        <v>0</v>
      </c>
      <c r="G441" s="90">
        <f>IF(E441&gt;0,J441/E441,0)</f>
        <v>0</v>
      </c>
      <c r="H441" s="90">
        <f>F441+G441</f>
        <v>0</v>
      </c>
      <c r="I441" s="90">
        <f>SUM(I442:I470)-I470</f>
        <v>0</v>
      </c>
      <c r="J441" s="90">
        <f>SUM(J442:J470)-J470</f>
        <v>0</v>
      </c>
      <c r="K441" s="91">
        <f>I441+J441</f>
        <v>0</v>
      </c>
    </row>
    <row r="442" spans="1:11" ht="51" hidden="1" outlineLevel="2">
      <c r="A442" s="39" t="s">
        <v>107</v>
      </c>
      <c r="B442" s="31" t="s">
        <v>473</v>
      </c>
      <c r="C442" s="68"/>
      <c r="D442" s="60" t="s">
        <v>25</v>
      </c>
      <c r="E442" s="8"/>
      <c r="F442" s="92"/>
      <c r="G442" s="92"/>
      <c r="H442" s="93">
        <f>F442+G442</f>
        <v>0</v>
      </c>
      <c r="I442" s="93">
        <f t="shared" ref="I442:J442" si="85">$E442*F442</f>
        <v>0</v>
      </c>
      <c r="J442" s="93">
        <f t="shared" si="85"/>
        <v>0</v>
      </c>
      <c r="K442" s="94">
        <f>I442+J442</f>
        <v>0</v>
      </c>
    </row>
    <row r="443" spans="1:11" ht="17" hidden="1" outlineLevel="2">
      <c r="A443" s="39" t="s">
        <v>108</v>
      </c>
      <c r="B443" s="31" t="s">
        <v>53</v>
      </c>
      <c r="C443" s="68"/>
      <c r="D443" s="60" t="s">
        <v>25</v>
      </c>
      <c r="E443" s="15"/>
      <c r="F443" s="95"/>
      <c r="G443" s="95"/>
      <c r="H443" s="93"/>
      <c r="I443" s="93"/>
      <c r="J443" s="93"/>
      <c r="K443" s="94">
        <f>SUM(K444:K448)</f>
        <v>0</v>
      </c>
    </row>
    <row r="444" spans="1:11" s="5" customFormat="1" ht="17" hidden="1" outlineLevel="3">
      <c r="A444" s="41" t="s">
        <v>185</v>
      </c>
      <c r="B444" s="32" t="s">
        <v>27</v>
      </c>
      <c r="C444" s="68"/>
      <c r="D444" s="61" t="s">
        <v>25</v>
      </c>
      <c r="E444" s="8"/>
      <c r="F444" s="95"/>
      <c r="G444" s="92"/>
      <c r="H444" s="96">
        <f t="shared" ref="H444:H448" si="86">F444+G444</f>
        <v>0</v>
      </c>
      <c r="I444" s="96">
        <f t="shared" ref="I444:J448" si="87">$E444*F444</f>
        <v>0</v>
      </c>
      <c r="J444" s="96">
        <f t="shared" si="87"/>
        <v>0</v>
      </c>
      <c r="K444" s="94">
        <f t="shared" ref="K444:K448" si="88">I444+J444</f>
        <v>0</v>
      </c>
    </row>
    <row r="445" spans="1:11" s="5" customFormat="1" ht="17" hidden="1" outlineLevel="3">
      <c r="A445" s="41" t="s">
        <v>186</v>
      </c>
      <c r="B445" s="32" t="s">
        <v>28</v>
      </c>
      <c r="C445" s="68"/>
      <c r="D445" s="61" t="s">
        <v>25</v>
      </c>
      <c r="E445" s="8"/>
      <c r="F445" s="95"/>
      <c r="G445" s="92"/>
      <c r="H445" s="96">
        <f t="shared" si="86"/>
        <v>0</v>
      </c>
      <c r="I445" s="96">
        <f t="shared" si="87"/>
        <v>0</v>
      </c>
      <c r="J445" s="96">
        <f t="shared" si="87"/>
        <v>0</v>
      </c>
      <c r="K445" s="94">
        <f t="shared" si="88"/>
        <v>0</v>
      </c>
    </row>
    <row r="446" spans="1:11" s="5" customFormat="1" ht="17" hidden="1" outlineLevel="3">
      <c r="A446" s="41" t="s">
        <v>187</v>
      </c>
      <c r="B446" s="32" t="s">
        <v>29</v>
      </c>
      <c r="C446" s="68"/>
      <c r="D446" s="61" t="s">
        <v>25</v>
      </c>
      <c r="E446" s="8"/>
      <c r="F446" s="95"/>
      <c r="G446" s="92"/>
      <c r="H446" s="96">
        <f t="shared" si="86"/>
        <v>0</v>
      </c>
      <c r="I446" s="96">
        <f t="shared" si="87"/>
        <v>0</v>
      </c>
      <c r="J446" s="96">
        <f t="shared" si="87"/>
        <v>0</v>
      </c>
      <c r="K446" s="94">
        <f t="shared" si="88"/>
        <v>0</v>
      </c>
    </row>
    <row r="447" spans="1:11" s="5" customFormat="1" ht="17" hidden="1" outlineLevel="3">
      <c r="A447" s="41" t="s">
        <v>188</v>
      </c>
      <c r="B447" s="32" t="s">
        <v>43</v>
      </c>
      <c r="C447" s="68"/>
      <c r="D447" s="61" t="s">
        <v>25</v>
      </c>
      <c r="E447" s="8"/>
      <c r="F447" s="95"/>
      <c r="G447" s="92"/>
      <c r="H447" s="96">
        <f t="shared" si="86"/>
        <v>0</v>
      </c>
      <c r="I447" s="96">
        <f t="shared" si="87"/>
        <v>0</v>
      </c>
      <c r="J447" s="96">
        <f t="shared" si="87"/>
        <v>0</v>
      </c>
      <c r="K447" s="94">
        <f t="shared" si="88"/>
        <v>0</v>
      </c>
    </row>
    <row r="448" spans="1:11" s="5" customFormat="1" ht="17" hidden="1" outlineLevel="3">
      <c r="A448" s="41" t="s">
        <v>189</v>
      </c>
      <c r="B448" s="32" t="s">
        <v>44</v>
      </c>
      <c r="C448" s="68"/>
      <c r="D448" s="61" t="s">
        <v>25</v>
      </c>
      <c r="E448" s="8"/>
      <c r="F448" s="95"/>
      <c r="G448" s="92"/>
      <c r="H448" s="96">
        <f t="shared" si="86"/>
        <v>0</v>
      </c>
      <c r="I448" s="96">
        <f t="shared" si="87"/>
        <v>0</v>
      </c>
      <c r="J448" s="96">
        <f t="shared" si="87"/>
        <v>0</v>
      </c>
      <c r="K448" s="94">
        <f t="shared" si="88"/>
        <v>0</v>
      </c>
    </row>
    <row r="449" spans="1:11" s="5" customFormat="1" ht="17" hidden="1" outlineLevel="2">
      <c r="A449" s="39" t="s">
        <v>118</v>
      </c>
      <c r="B449" s="31" t="s">
        <v>38</v>
      </c>
      <c r="C449" s="68"/>
      <c r="D449" s="60" t="s">
        <v>25</v>
      </c>
      <c r="E449" s="15"/>
      <c r="F449" s="95"/>
      <c r="G449" s="95"/>
      <c r="H449" s="96"/>
      <c r="I449" s="96"/>
      <c r="J449" s="96"/>
      <c r="K449" s="94">
        <f>SUM(K450:K451)</f>
        <v>0</v>
      </c>
    </row>
    <row r="450" spans="1:11" s="5" customFormat="1" ht="17" hidden="1" outlineLevel="3">
      <c r="A450" s="41" t="s">
        <v>207</v>
      </c>
      <c r="B450" s="32" t="s">
        <v>54</v>
      </c>
      <c r="C450" s="68"/>
      <c r="D450" s="62" t="s">
        <v>25</v>
      </c>
      <c r="E450" s="8"/>
      <c r="F450" s="95"/>
      <c r="G450" s="92"/>
      <c r="H450" s="96">
        <f t="shared" ref="H450:H451" si="89">F450+G450</f>
        <v>0</v>
      </c>
      <c r="I450" s="96">
        <f>$E450*F450</f>
        <v>0</v>
      </c>
      <c r="J450" s="96">
        <f>$E450*G450</f>
        <v>0</v>
      </c>
      <c r="K450" s="94">
        <f t="shared" ref="K450:K451" si="90">I450+J450</f>
        <v>0</v>
      </c>
    </row>
    <row r="451" spans="1:11" s="5" customFormat="1" ht="17" hidden="1" outlineLevel="3">
      <c r="A451" s="41" t="s">
        <v>208</v>
      </c>
      <c r="B451" s="32" t="s">
        <v>55</v>
      </c>
      <c r="C451" s="68"/>
      <c r="D451" s="62" t="s">
        <v>25</v>
      </c>
      <c r="E451" s="8"/>
      <c r="F451" s="95"/>
      <c r="G451" s="92"/>
      <c r="H451" s="96">
        <f t="shared" si="89"/>
        <v>0</v>
      </c>
      <c r="I451" s="96">
        <f>$E451*F451</f>
        <v>0</v>
      </c>
      <c r="J451" s="96">
        <f>$E451*G451</f>
        <v>0</v>
      </c>
      <c r="K451" s="94">
        <f t="shared" si="90"/>
        <v>0</v>
      </c>
    </row>
    <row r="452" spans="1:11" s="16" customFormat="1" ht="17" hidden="1" outlineLevel="2">
      <c r="A452" s="39" t="s">
        <v>119</v>
      </c>
      <c r="B452" s="31" t="s">
        <v>67</v>
      </c>
      <c r="C452" s="68"/>
      <c r="D452" s="60" t="s">
        <v>25</v>
      </c>
      <c r="E452" s="15"/>
      <c r="F452" s="95"/>
      <c r="G452" s="95"/>
      <c r="H452" s="93"/>
      <c r="I452" s="93"/>
      <c r="J452" s="93"/>
      <c r="K452" s="94">
        <f>SUM(K453:K456)</f>
        <v>0</v>
      </c>
    </row>
    <row r="453" spans="1:11" s="2" customFormat="1" ht="34" hidden="1" outlineLevel="3">
      <c r="A453" s="41" t="s">
        <v>159</v>
      </c>
      <c r="B453" s="32" t="s">
        <v>36</v>
      </c>
      <c r="C453" s="68" t="s">
        <v>474</v>
      </c>
      <c r="D453" s="62" t="s">
        <v>25</v>
      </c>
      <c r="E453" s="8"/>
      <c r="F453" s="92"/>
      <c r="G453" s="92"/>
      <c r="H453" s="96">
        <f t="shared" ref="H453:H456" si="91">F453+G453</f>
        <v>0</v>
      </c>
      <c r="I453" s="96">
        <f t="shared" ref="I453:J456" si="92">$E453*F453</f>
        <v>0</v>
      </c>
      <c r="J453" s="96">
        <f t="shared" si="92"/>
        <v>0</v>
      </c>
      <c r="K453" s="94">
        <f t="shared" ref="K453:K456" si="93">I453+J453</f>
        <v>0</v>
      </c>
    </row>
    <row r="454" spans="1:11" s="2" customFormat="1" ht="17" hidden="1" outlineLevel="3">
      <c r="A454" s="41" t="s">
        <v>160</v>
      </c>
      <c r="B454" s="32" t="s">
        <v>37</v>
      </c>
      <c r="C454" s="68"/>
      <c r="D454" s="62" t="s">
        <v>25</v>
      </c>
      <c r="E454" s="8"/>
      <c r="F454" s="92"/>
      <c r="G454" s="92"/>
      <c r="H454" s="96">
        <f t="shared" si="91"/>
        <v>0</v>
      </c>
      <c r="I454" s="96">
        <f t="shared" si="92"/>
        <v>0</v>
      </c>
      <c r="J454" s="96">
        <f t="shared" si="92"/>
        <v>0</v>
      </c>
      <c r="K454" s="94">
        <f t="shared" si="93"/>
        <v>0</v>
      </c>
    </row>
    <row r="455" spans="1:11" s="2" customFormat="1" ht="17" hidden="1" outlineLevel="3">
      <c r="A455" s="41" t="s">
        <v>161</v>
      </c>
      <c r="B455" s="32" t="s">
        <v>47</v>
      </c>
      <c r="C455" s="68"/>
      <c r="D455" s="62" t="s">
        <v>25</v>
      </c>
      <c r="E455" s="8"/>
      <c r="F455" s="92"/>
      <c r="G455" s="92"/>
      <c r="H455" s="96">
        <f t="shared" si="91"/>
        <v>0</v>
      </c>
      <c r="I455" s="96">
        <f t="shared" si="92"/>
        <v>0</v>
      </c>
      <c r="J455" s="96">
        <f t="shared" si="92"/>
        <v>0</v>
      </c>
      <c r="K455" s="94">
        <f t="shared" si="93"/>
        <v>0</v>
      </c>
    </row>
    <row r="456" spans="1:11" s="2" customFormat="1" ht="17" hidden="1" outlineLevel="3">
      <c r="A456" s="41" t="s">
        <v>218</v>
      </c>
      <c r="B456" s="32" t="s">
        <v>477</v>
      </c>
      <c r="C456" s="68"/>
      <c r="D456" s="62" t="s">
        <v>25</v>
      </c>
      <c r="E456" s="8"/>
      <c r="F456" s="92"/>
      <c r="G456" s="92"/>
      <c r="H456" s="96">
        <f t="shared" si="91"/>
        <v>0</v>
      </c>
      <c r="I456" s="96">
        <f t="shared" si="92"/>
        <v>0</v>
      </c>
      <c r="J456" s="96">
        <f t="shared" si="92"/>
        <v>0</v>
      </c>
      <c r="K456" s="94">
        <f t="shared" si="93"/>
        <v>0</v>
      </c>
    </row>
    <row r="457" spans="1:11" s="16" customFormat="1" ht="17" hidden="1" outlineLevel="2">
      <c r="A457" s="39" t="s">
        <v>120</v>
      </c>
      <c r="B457" s="31" t="s">
        <v>170</v>
      </c>
      <c r="C457" s="68"/>
      <c r="D457" s="60" t="s">
        <v>25</v>
      </c>
      <c r="E457" s="15"/>
      <c r="F457" s="95"/>
      <c r="G457" s="95"/>
      <c r="H457" s="93"/>
      <c r="I457" s="93"/>
      <c r="J457" s="93"/>
      <c r="K457" s="94">
        <f>SUM(K458:K461)</f>
        <v>0</v>
      </c>
    </row>
    <row r="458" spans="1:11" s="2" customFormat="1" ht="34" hidden="1" outlineLevel="3">
      <c r="A458" s="41" t="s">
        <v>229</v>
      </c>
      <c r="B458" s="32" t="s">
        <v>36</v>
      </c>
      <c r="C458" s="68" t="s">
        <v>474</v>
      </c>
      <c r="D458" s="62" t="s">
        <v>25</v>
      </c>
      <c r="E458" s="8"/>
      <c r="F458" s="92"/>
      <c r="G458" s="92"/>
      <c r="H458" s="96">
        <f t="shared" ref="H458:H469" si="94">F458+G458</f>
        <v>0</v>
      </c>
      <c r="I458" s="96">
        <f t="shared" ref="I458:J462" si="95">$E458*F458</f>
        <v>0</v>
      </c>
      <c r="J458" s="96">
        <f t="shared" si="95"/>
        <v>0</v>
      </c>
      <c r="K458" s="94">
        <f t="shared" ref="K458:K469" si="96">I458+J458</f>
        <v>0</v>
      </c>
    </row>
    <row r="459" spans="1:11" s="2" customFormat="1" ht="17" hidden="1" outlineLevel="3">
      <c r="A459" s="41" t="s">
        <v>230</v>
      </c>
      <c r="B459" s="32" t="s">
        <v>37</v>
      </c>
      <c r="C459" s="68"/>
      <c r="D459" s="62" t="s">
        <v>25</v>
      </c>
      <c r="E459" s="8"/>
      <c r="F459" s="92"/>
      <c r="G459" s="92"/>
      <c r="H459" s="96">
        <f t="shared" si="94"/>
        <v>0</v>
      </c>
      <c r="I459" s="96">
        <f t="shared" si="95"/>
        <v>0</v>
      </c>
      <c r="J459" s="96">
        <f t="shared" si="95"/>
        <v>0</v>
      </c>
      <c r="K459" s="94">
        <f t="shared" si="96"/>
        <v>0</v>
      </c>
    </row>
    <row r="460" spans="1:11" s="2" customFormat="1" ht="17" hidden="1" outlineLevel="3">
      <c r="A460" s="41" t="s">
        <v>231</v>
      </c>
      <c r="B460" s="32" t="s">
        <v>47</v>
      </c>
      <c r="C460" s="68"/>
      <c r="D460" s="62" t="s">
        <v>25</v>
      </c>
      <c r="E460" s="8"/>
      <c r="F460" s="92"/>
      <c r="G460" s="92"/>
      <c r="H460" s="96">
        <f t="shared" si="94"/>
        <v>0</v>
      </c>
      <c r="I460" s="96">
        <f t="shared" si="95"/>
        <v>0</v>
      </c>
      <c r="J460" s="96">
        <f t="shared" si="95"/>
        <v>0</v>
      </c>
      <c r="K460" s="94">
        <f t="shared" si="96"/>
        <v>0</v>
      </c>
    </row>
    <row r="461" spans="1:11" s="2" customFormat="1" ht="17" hidden="1" outlineLevel="3">
      <c r="A461" s="41" t="s">
        <v>232</v>
      </c>
      <c r="B461" s="32" t="s">
        <v>477</v>
      </c>
      <c r="C461" s="68"/>
      <c r="D461" s="62" t="s">
        <v>25</v>
      </c>
      <c r="E461" s="8"/>
      <c r="F461" s="92"/>
      <c r="G461" s="92"/>
      <c r="H461" s="96">
        <f t="shared" si="94"/>
        <v>0</v>
      </c>
      <c r="I461" s="96">
        <f t="shared" si="95"/>
        <v>0</v>
      </c>
      <c r="J461" s="96">
        <f t="shared" si="95"/>
        <v>0</v>
      </c>
      <c r="K461" s="94">
        <f t="shared" si="96"/>
        <v>0</v>
      </c>
    </row>
    <row r="462" spans="1:11" s="5" customFormat="1" ht="51" hidden="1" outlineLevel="2">
      <c r="A462" s="29"/>
      <c r="B462" s="25" t="s">
        <v>167</v>
      </c>
      <c r="C462" s="27"/>
      <c r="D462" s="63"/>
      <c r="E462" s="26"/>
      <c r="F462" s="97"/>
      <c r="G462" s="97"/>
      <c r="H462" s="93">
        <f t="shared" si="94"/>
        <v>0</v>
      </c>
      <c r="I462" s="93">
        <f t="shared" si="95"/>
        <v>0</v>
      </c>
      <c r="J462" s="93">
        <f t="shared" si="95"/>
        <v>0</v>
      </c>
      <c r="K462" s="94">
        <f t="shared" si="96"/>
        <v>0</v>
      </c>
    </row>
    <row r="463" spans="1:11" s="2" customFormat="1" hidden="1" outlineLevel="2">
      <c r="A463" s="29"/>
      <c r="B463" s="28"/>
      <c r="C463" s="27"/>
      <c r="D463" s="63"/>
      <c r="E463" s="26"/>
      <c r="F463" s="97"/>
      <c r="G463" s="97"/>
      <c r="H463" s="96">
        <f t="shared" si="94"/>
        <v>0</v>
      </c>
      <c r="I463" s="96">
        <f t="shared" ref="I463:I469" si="97">E463*F463</f>
        <v>0</v>
      </c>
      <c r="J463" s="96">
        <f t="shared" ref="J463:J469" si="98">E463*G463</f>
        <v>0</v>
      </c>
      <c r="K463" s="96">
        <f t="shared" si="96"/>
        <v>0</v>
      </c>
    </row>
    <row r="464" spans="1:11" s="2" customFormat="1" hidden="1" outlineLevel="2">
      <c r="A464" s="29"/>
      <c r="B464" s="28"/>
      <c r="C464" s="27"/>
      <c r="D464" s="63"/>
      <c r="E464" s="26"/>
      <c r="F464" s="97"/>
      <c r="G464" s="97"/>
      <c r="H464" s="96">
        <f t="shared" si="94"/>
        <v>0</v>
      </c>
      <c r="I464" s="96">
        <f t="shared" si="97"/>
        <v>0</v>
      </c>
      <c r="J464" s="96">
        <f t="shared" si="98"/>
        <v>0</v>
      </c>
      <c r="K464" s="96">
        <f t="shared" si="96"/>
        <v>0</v>
      </c>
    </row>
    <row r="465" spans="1:11" s="2" customFormat="1" hidden="1" outlineLevel="2">
      <c r="A465" s="29"/>
      <c r="B465" s="28"/>
      <c r="C465" s="27"/>
      <c r="D465" s="63"/>
      <c r="E465" s="26"/>
      <c r="F465" s="97"/>
      <c r="G465" s="97"/>
      <c r="H465" s="96">
        <f t="shared" si="94"/>
        <v>0</v>
      </c>
      <c r="I465" s="96">
        <f t="shared" si="97"/>
        <v>0</v>
      </c>
      <c r="J465" s="96">
        <f t="shared" si="98"/>
        <v>0</v>
      </c>
      <c r="K465" s="96">
        <f t="shared" si="96"/>
        <v>0</v>
      </c>
    </row>
    <row r="466" spans="1:11" s="2" customFormat="1" hidden="1" outlineLevel="2">
      <c r="A466" s="29"/>
      <c r="B466" s="28"/>
      <c r="C466" s="27"/>
      <c r="D466" s="63"/>
      <c r="E466" s="26"/>
      <c r="F466" s="97"/>
      <c r="G466" s="97"/>
      <c r="H466" s="96">
        <f t="shared" si="94"/>
        <v>0</v>
      </c>
      <c r="I466" s="96">
        <f t="shared" si="97"/>
        <v>0</v>
      </c>
      <c r="J466" s="96">
        <f t="shared" si="98"/>
        <v>0</v>
      </c>
      <c r="K466" s="96">
        <f t="shared" si="96"/>
        <v>0</v>
      </c>
    </row>
    <row r="467" spans="1:11" s="2" customFormat="1" hidden="1" outlineLevel="2">
      <c r="A467" s="29"/>
      <c r="B467" s="28"/>
      <c r="C467" s="27"/>
      <c r="D467" s="63"/>
      <c r="E467" s="26"/>
      <c r="F467" s="97"/>
      <c r="G467" s="97"/>
      <c r="H467" s="96">
        <f t="shared" si="94"/>
        <v>0</v>
      </c>
      <c r="I467" s="96">
        <f t="shared" si="97"/>
        <v>0</v>
      </c>
      <c r="J467" s="96">
        <f t="shared" si="98"/>
        <v>0</v>
      </c>
      <c r="K467" s="96">
        <f t="shared" si="96"/>
        <v>0</v>
      </c>
    </row>
    <row r="468" spans="1:11" s="2" customFormat="1" hidden="1" outlineLevel="2">
      <c r="A468" s="29"/>
      <c r="B468" s="28"/>
      <c r="C468" s="27"/>
      <c r="D468" s="63"/>
      <c r="E468" s="26"/>
      <c r="F468" s="97"/>
      <c r="G468" s="97"/>
      <c r="H468" s="96">
        <f t="shared" si="94"/>
        <v>0</v>
      </c>
      <c r="I468" s="96">
        <f t="shared" si="97"/>
        <v>0</v>
      </c>
      <c r="J468" s="96">
        <f t="shared" si="98"/>
        <v>0</v>
      </c>
      <c r="K468" s="96">
        <f t="shared" si="96"/>
        <v>0</v>
      </c>
    </row>
    <row r="469" spans="1:11" s="2" customFormat="1" hidden="1" outlineLevel="2">
      <c r="A469" s="29"/>
      <c r="B469" s="28"/>
      <c r="C469" s="27"/>
      <c r="D469" s="63"/>
      <c r="E469" s="26"/>
      <c r="F469" s="97"/>
      <c r="G469" s="97"/>
      <c r="H469" s="96">
        <f t="shared" si="94"/>
        <v>0</v>
      </c>
      <c r="I469" s="96">
        <f t="shared" si="97"/>
        <v>0</v>
      </c>
      <c r="J469" s="96">
        <f t="shared" si="98"/>
        <v>0</v>
      </c>
      <c r="K469" s="96">
        <f t="shared" si="96"/>
        <v>0</v>
      </c>
    </row>
    <row r="470" spans="1:11" s="14" customFormat="1" ht="17" hidden="1" outlineLevel="1">
      <c r="A470" s="13" t="s">
        <v>13</v>
      </c>
      <c r="B470" s="30" t="s">
        <v>35</v>
      </c>
      <c r="C470" s="67"/>
      <c r="D470" s="59" t="s">
        <v>25</v>
      </c>
      <c r="E470" s="44">
        <f>E471+E476+E479</f>
        <v>0</v>
      </c>
      <c r="F470" s="90">
        <f>IF(E470&gt;0,I470/E470,0)</f>
        <v>0</v>
      </c>
      <c r="G470" s="90">
        <f>IF(E470&gt;0,J470/E470,0)</f>
        <v>0</v>
      </c>
      <c r="H470" s="90">
        <f>F470+G470</f>
        <v>0</v>
      </c>
      <c r="I470" s="90">
        <f>I471+I476+I477+I478+I479+SUM(I480:I514)-I514</f>
        <v>0</v>
      </c>
      <c r="J470" s="90">
        <f>J471+J476+J477+J478+J479+SUM(J480:J514)-J514</f>
        <v>0</v>
      </c>
      <c r="K470" s="91">
        <f>I470+J470</f>
        <v>0</v>
      </c>
    </row>
    <row r="471" spans="1:11" ht="17" hidden="1" outlineLevel="2">
      <c r="A471" s="39" t="s">
        <v>51</v>
      </c>
      <c r="B471" s="31" t="s">
        <v>35</v>
      </c>
      <c r="C471" s="68"/>
      <c r="D471" s="60" t="s">
        <v>25</v>
      </c>
      <c r="E471" s="45">
        <f>E472+E473+E474+E475</f>
        <v>0</v>
      </c>
      <c r="F471" s="93">
        <f>IF(E471&gt;0,I471/E471,0)</f>
        <v>0</v>
      </c>
      <c r="G471" s="93">
        <f>IF(E471&gt;0,J471/E471,0)</f>
        <v>0</v>
      </c>
      <c r="H471" s="93">
        <f>F471+G471</f>
        <v>0</v>
      </c>
      <c r="I471" s="93">
        <f>SUM(I472:I475)</f>
        <v>0</v>
      </c>
      <c r="J471" s="93">
        <f>SUM(J472:J475)</f>
        <v>0</v>
      </c>
      <c r="K471" s="94">
        <f t="shared" ref="K471:K485" si="99">I471+J471</f>
        <v>0</v>
      </c>
    </row>
    <row r="472" spans="1:11" s="5" customFormat="1" ht="17" hidden="1" outlineLevel="3">
      <c r="A472" s="41" t="s">
        <v>136</v>
      </c>
      <c r="B472" s="32" t="s">
        <v>23</v>
      </c>
      <c r="C472" s="68"/>
      <c r="D472" s="62" t="s">
        <v>25</v>
      </c>
      <c r="E472" s="8"/>
      <c r="F472" s="92"/>
      <c r="G472" s="92"/>
      <c r="H472" s="96">
        <f t="shared" ref="H472:H485" si="100">F472+G472</f>
        <v>0</v>
      </c>
      <c r="I472" s="96">
        <f t="shared" ref="I472:J485" si="101">$E472*F472</f>
        <v>0</v>
      </c>
      <c r="J472" s="96">
        <f t="shared" si="101"/>
        <v>0</v>
      </c>
      <c r="K472" s="94">
        <f t="shared" si="99"/>
        <v>0</v>
      </c>
    </row>
    <row r="473" spans="1:11" s="5" customFormat="1" ht="17" hidden="1" outlineLevel="3">
      <c r="A473" s="41" t="s">
        <v>137</v>
      </c>
      <c r="B473" s="32" t="s">
        <v>24</v>
      </c>
      <c r="C473" s="68"/>
      <c r="D473" s="62" t="s">
        <v>25</v>
      </c>
      <c r="E473" s="8"/>
      <c r="F473" s="92"/>
      <c r="G473" s="92"/>
      <c r="H473" s="96">
        <f t="shared" si="100"/>
        <v>0</v>
      </c>
      <c r="I473" s="96">
        <f t="shared" si="101"/>
        <v>0</v>
      </c>
      <c r="J473" s="96">
        <f t="shared" si="101"/>
        <v>0</v>
      </c>
      <c r="K473" s="94">
        <f t="shared" si="99"/>
        <v>0</v>
      </c>
    </row>
    <row r="474" spans="1:11" s="5" customFormat="1" ht="17" hidden="1" outlineLevel="3">
      <c r="A474" s="41" t="s">
        <v>141</v>
      </c>
      <c r="B474" s="32" t="s">
        <v>56</v>
      </c>
      <c r="C474" s="68"/>
      <c r="D474" s="62" t="s">
        <v>25</v>
      </c>
      <c r="E474" s="8"/>
      <c r="F474" s="92"/>
      <c r="G474" s="92"/>
      <c r="H474" s="96">
        <f t="shared" si="100"/>
        <v>0</v>
      </c>
      <c r="I474" s="96">
        <f t="shared" si="101"/>
        <v>0</v>
      </c>
      <c r="J474" s="96">
        <f t="shared" si="101"/>
        <v>0</v>
      </c>
      <c r="K474" s="94">
        <f t="shared" si="99"/>
        <v>0</v>
      </c>
    </row>
    <row r="475" spans="1:11" s="5" customFormat="1" ht="17" hidden="1" outlineLevel="3">
      <c r="A475" s="41" t="s">
        <v>455</v>
      </c>
      <c r="B475" s="32" t="s">
        <v>57</v>
      </c>
      <c r="C475" s="68"/>
      <c r="D475" s="62" t="s">
        <v>25</v>
      </c>
      <c r="E475" s="8"/>
      <c r="F475" s="92"/>
      <c r="G475" s="92"/>
      <c r="H475" s="96">
        <f t="shared" si="100"/>
        <v>0</v>
      </c>
      <c r="I475" s="96">
        <f t="shared" si="101"/>
        <v>0</v>
      </c>
      <c r="J475" s="96">
        <f t="shared" si="101"/>
        <v>0</v>
      </c>
      <c r="K475" s="94">
        <f t="shared" si="99"/>
        <v>0</v>
      </c>
    </row>
    <row r="476" spans="1:11" ht="17" hidden="1" outlineLevel="2">
      <c r="A476" s="39" t="s">
        <v>52</v>
      </c>
      <c r="B476" s="31" t="s">
        <v>105</v>
      </c>
      <c r="C476" s="68" t="s">
        <v>106</v>
      </c>
      <c r="D476" s="60" t="s">
        <v>25</v>
      </c>
      <c r="E476" s="8"/>
      <c r="F476" s="92"/>
      <c r="G476" s="92"/>
      <c r="H476" s="93">
        <f t="shared" si="100"/>
        <v>0</v>
      </c>
      <c r="I476" s="93">
        <f t="shared" si="101"/>
        <v>0</v>
      </c>
      <c r="J476" s="93">
        <f t="shared" si="101"/>
        <v>0</v>
      </c>
      <c r="K476" s="94">
        <f t="shared" si="99"/>
        <v>0</v>
      </c>
    </row>
    <row r="477" spans="1:11" ht="34" hidden="1" outlineLevel="2">
      <c r="A477" s="39" t="s">
        <v>162</v>
      </c>
      <c r="B477" s="31" t="s">
        <v>111</v>
      </c>
      <c r="C477" s="68" t="s">
        <v>472</v>
      </c>
      <c r="D477" s="60" t="s">
        <v>45</v>
      </c>
      <c r="E477" s="8"/>
      <c r="F477" s="92"/>
      <c r="G477" s="92"/>
      <c r="H477" s="93">
        <f t="shared" si="100"/>
        <v>0</v>
      </c>
      <c r="I477" s="93">
        <f t="shared" si="101"/>
        <v>0</v>
      </c>
      <c r="J477" s="93">
        <f t="shared" si="101"/>
        <v>0</v>
      </c>
      <c r="K477" s="94">
        <f t="shared" si="99"/>
        <v>0</v>
      </c>
    </row>
    <row r="478" spans="1:11" ht="34" hidden="1" outlineLevel="2">
      <c r="A478" s="39" t="s">
        <v>163</v>
      </c>
      <c r="B478" s="31" t="s">
        <v>110</v>
      </c>
      <c r="C478" s="68" t="s">
        <v>472</v>
      </c>
      <c r="D478" s="60" t="s">
        <v>45</v>
      </c>
      <c r="E478" s="8"/>
      <c r="F478" s="92"/>
      <c r="G478" s="92"/>
      <c r="H478" s="93">
        <f>F478+G478</f>
        <v>0</v>
      </c>
      <c r="I478" s="93">
        <f t="shared" si="101"/>
        <v>0</v>
      </c>
      <c r="J478" s="93">
        <f t="shared" si="101"/>
        <v>0</v>
      </c>
      <c r="K478" s="94">
        <f>I478+J478</f>
        <v>0</v>
      </c>
    </row>
    <row r="479" spans="1:11" ht="17" hidden="1" outlineLevel="2">
      <c r="A479" s="39" t="s">
        <v>343</v>
      </c>
      <c r="B479" s="31" t="s">
        <v>58</v>
      </c>
      <c r="C479" s="68" t="s">
        <v>69</v>
      </c>
      <c r="D479" s="60" t="s">
        <v>25</v>
      </c>
      <c r="E479" s="8"/>
      <c r="F479" s="92"/>
      <c r="G479" s="92"/>
      <c r="H479" s="93">
        <f t="shared" si="100"/>
        <v>0</v>
      </c>
      <c r="I479" s="93">
        <f t="shared" si="101"/>
        <v>0</v>
      </c>
      <c r="J479" s="93">
        <f t="shared" si="101"/>
        <v>0</v>
      </c>
      <c r="K479" s="94">
        <f t="shared" si="99"/>
        <v>0</v>
      </c>
    </row>
    <row r="480" spans="1:11" s="5" customFormat="1" ht="51" hidden="1" outlineLevel="2">
      <c r="A480" s="29"/>
      <c r="B480" s="25" t="s">
        <v>167</v>
      </c>
      <c r="C480" s="27"/>
      <c r="D480" s="63"/>
      <c r="E480" s="26"/>
      <c r="F480" s="97"/>
      <c r="G480" s="97"/>
      <c r="H480" s="93">
        <f t="shared" si="100"/>
        <v>0</v>
      </c>
      <c r="I480" s="93">
        <f t="shared" si="101"/>
        <v>0</v>
      </c>
      <c r="J480" s="93">
        <f t="shared" si="101"/>
        <v>0</v>
      </c>
      <c r="K480" s="94">
        <f t="shared" si="99"/>
        <v>0</v>
      </c>
    </row>
    <row r="481" spans="1:11" s="2" customFormat="1" hidden="1" outlineLevel="2">
      <c r="A481" s="29"/>
      <c r="B481" s="28"/>
      <c r="C481" s="27"/>
      <c r="D481" s="63"/>
      <c r="E481" s="26"/>
      <c r="F481" s="97"/>
      <c r="G481" s="97"/>
      <c r="H481" s="93">
        <f t="shared" si="100"/>
        <v>0</v>
      </c>
      <c r="I481" s="93">
        <f t="shared" si="101"/>
        <v>0</v>
      </c>
      <c r="J481" s="93">
        <f t="shared" si="101"/>
        <v>0</v>
      </c>
      <c r="K481" s="94">
        <f t="shared" si="99"/>
        <v>0</v>
      </c>
    </row>
    <row r="482" spans="1:11" s="2" customFormat="1" hidden="1" outlineLevel="2">
      <c r="A482" s="29"/>
      <c r="B482" s="28"/>
      <c r="C482" s="27"/>
      <c r="D482" s="63"/>
      <c r="E482" s="26"/>
      <c r="F482" s="97"/>
      <c r="G482" s="97"/>
      <c r="H482" s="93">
        <f t="shared" si="100"/>
        <v>0</v>
      </c>
      <c r="I482" s="93">
        <f t="shared" si="101"/>
        <v>0</v>
      </c>
      <c r="J482" s="93">
        <f t="shared" si="101"/>
        <v>0</v>
      </c>
      <c r="K482" s="94">
        <f t="shared" si="99"/>
        <v>0</v>
      </c>
    </row>
    <row r="483" spans="1:11" s="2" customFormat="1" hidden="1" outlineLevel="2">
      <c r="A483" s="29"/>
      <c r="B483" s="28"/>
      <c r="C483" s="27"/>
      <c r="D483" s="63"/>
      <c r="E483" s="26"/>
      <c r="F483" s="97"/>
      <c r="G483" s="97"/>
      <c r="H483" s="93">
        <f t="shared" si="100"/>
        <v>0</v>
      </c>
      <c r="I483" s="93">
        <f t="shared" si="101"/>
        <v>0</v>
      </c>
      <c r="J483" s="93">
        <f t="shared" si="101"/>
        <v>0</v>
      </c>
      <c r="K483" s="94">
        <f t="shared" si="99"/>
        <v>0</v>
      </c>
    </row>
    <row r="484" spans="1:11" s="2" customFormat="1" hidden="1" outlineLevel="2">
      <c r="A484" s="29"/>
      <c r="B484" s="28"/>
      <c r="C484" s="27"/>
      <c r="D484" s="63"/>
      <c r="E484" s="26"/>
      <c r="F484" s="97"/>
      <c r="G484" s="97"/>
      <c r="H484" s="93">
        <f t="shared" si="100"/>
        <v>0</v>
      </c>
      <c r="I484" s="93">
        <f t="shared" si="101"/>
        <v>0</v>
      </c>
      <c r="J484" s="93">
        <f t="shared" si="101"/>
        <v>0</v>
      </c>
      <c r="K484" s="94">
        <f t="shared" si="99"/>
        <v>0</v>
      </c>
    </row>
    <row r="485" spans="1:11" s="2" customFormat="1" hidden="1" outlineLevel="2">
      <c r="A485" s="29"/>
      <c r="B485" s="28"/>
      <c r="C485" s="27"/>
      <c r="D485" s="63"/>
      <c r="E485" s="26"/>
      <c r="F485" s="97"/>
      <c r="G485" s="97"/>
      <c r="H485" s="93">
        <f t="shared" si="100"/>
        <v>0</v>
      </c>
      <c r="I485" s="93">
        <f t="shared" si="101"/>
        <v>0</v>
      </c>
      <c r="J485" s="93">
        <f t="shared" si="101"/>
        <v>0</v>
      </c>
      <c r="K485" s="94">
        <f t="shared" si="99"/>
        <v>0</v>
      </c>
    </row>
    <row r="486" spans="1:11" s="14" customFormat="1" ht="17" hidden="1" outlineLevel="1">
      <c r="A486" s="13" t="s">
        <v>7</v>
      </c>
      <c r="B486" s="30" t="s">
        <v>147</v>
      </c>
      <c r="C486" s="67"/>
      <c r="D486" s="59" t="s">
        <v>11</v>
      </c>
      <c r="E486" s="44">
        <f>IF((E487+E491)&gt;0,1,0)</f>
        <v>0</v>
      </c>
      <c r="F486" s="90">
        <f>IF(E486&gt;0,I486/E486,0)</f>
        <v>0</v>
      </c>
      <c r="G486" s="90">
        <f>IF(E486&gt;0,J486/E486,0)</f>
        <v>0</v>
      </c>
      <c r="H486" s="90">
        <f>F486+G486</f>
        <v>0</v>
      </c>
      <c r="I486" s="90">
        <f>I487+I491+SUM(I498:I506)-I506</f>
        <v>0</v>
      </c>
      <c r="J486" s="90">
        <f>J487+J491+SUM(J498:J506)-J506</f>
        <v>0</v>
      </c>
      <c r="K486" s="91">
        <f>I486+J486</f>
        <v>0</v>
      </c>
    </row>
    <row r="487" spans="1:11" ht="17" hidden="1" outlineLevel="2">
      <c r="A487" s="39" t="s">
        <v>26</v>
      </c>
      <c r="B487" s="31" t="s">
        <v>148</v>
      </c>
      <c r="C487" s="69"/>
      <c r="D487" s="60" t="s">
        <v>39</v>
      </c>
      <c r="E487" s="45">
        <f>E488</f>
        <v>0</v>
      </c>
      <c r="F487" s="93">
        <f>IF(E487&gt;0,I487/E487,0)</f>
        <v>0</v>
      </c>
      <c r="G487" s="93">
        <f>IF(E487&gt;0,J487/E487,0)</f>
        <v>0</v>
      </c>
      <c r="H487" s="93">
        <f>F487+G487</f>
        <v>0</v>
      </c>
      <c r="I487" s="93">
        <f>SUM(I488:I490)</f>
        <v>0</v>
      </c>
      <c r="J487" s="93">
        <f>SUM(J488:J490)</f>
        <v>0</v>
      </c>
      <c r="K487" s="94">
        <f>I487+J487</f>
        <v>0</v>
      </c>
    </row>
    <row r="488" spans="1:11" s="5" customFormat="1" ht="51" hidden="1" outlineLevel="3">
      <c r="A488" s="41" t="s">
        <v>150</v>
      </c>
      <c r="B488" s="32" t="s">
        <v>139</v>
      </c>
      <c r="C488" s="69" t="s">
        <v>144</v>
      </c>
      <c r="D488" s="62" t="s">
        <v>39</v>
      </c>
      <c r="E488" s="11"/>
      <c r="F488" s="98"/>
      <c r="G488" s="92"/>
      <c r="H488" s="96">
        <f t="shared" ref="H488:H490" si="102">F488+G488</f>
        <v>0</v>
      </c>
      <c r="I488" s="96">
        <f>$E488*F488</f>
        <v>0</v>
      </c>
      <c r="J488" s="96">
        <f t="shared" ref="J488:J490" si="103">$E488*G488</f>
        <v>0</v>
      </c>
      <c r="K488" s="99">
        <f t="shared" ref="K488:K490" si="104">I488+J488</f>
        <v>0</v>
      </c>
    </row>
    <row r="489" spans="1:11" s="5" customFormat="1" ht="17" hidden="1" outlineLevel="3">
      <c r="A489" s="41" t="s">
        <v>151</v>
      </c>
      <c r="B489" s="32" t="s">
        <v>140</v>
      </c>
      <c r="C489" s="69"/>
      <c r="D489" s="62" t="s">
        <v>66</v>
      </c>
      <c r="E489" s="11"/>
      <c r="F489" s="97"/>
      <c r="G489" s="98"/>
      <c r="H489" s="96">
        <f t="shared" si="102"/>
        <v>0</v>
      </c>
      <c r="I489" s="96">
        <f>$E489*F489</f>
        <v>0</v>
      </c>
      <c r="J489" s="96">
        <f t="shared" si="103"/>
        <v>0</v>
      </c>
      <c r="K489" s="99">
        <f t="shared" si="104"/>
        <v>0</v>
      </c>
    </row>
    <row r="490" spans="1:11" s="5" customFormat="1" ht="17" hidden="1" outlineLevel="3">
      <c r="A490" s="41" t="s">
        <v>456</v>
      </c>
      <c r="B490" s="32" t="s">
        <v>142</v>
      </c>
      <c r="C490" s="68"/>
      <c r="D490" s="62" t="s">
        <v>66</v>
      </c>
      <c r="E490" s="11"/>
      <c r="F490" s="97"/>
      <c r="G490" s="98"/>
      <c r="H490" s="96">
        <f t="shared" si="102"/>
        <v>0</v>
      </c>
      <c r="I490" s="96">
        <f>$E490*F490</f>
        <v>0</v>
      </c>
      <c r="J490" s="96">
        <f t="shared" si="103"/>
        <v>0</v>
      </c>
      <c r="K490" s="99">
        <f t="shared" si="104"/>
        <v>0</v>
      </c>
    </row>
    <row r="491" spans="1:11" ht="17" hidden="1" outlineLevel="2">
      <c r="A491" s="39" t="s">
        <v>30</v>
      </c>
      <c r="B491" s="31" t="s">
        <v>149</v>
      </c>
      <c r="C491" s="69"/>
      <c r="D491" s="60" t="s">
        <v>25</v>
      </c>
      <c r="E491" s="45">
        <f>E492</f>
        <v>0</v>
      </c>
      <c r="F491" s="93">
        <f>IF(E491&gt;0,I491/E491,0)</f>
        <v>0</v>
      </c>
      <c r="G491" s="93">
        <f>IF(E491&gt;0,J491/E491,0)</f>
        <v>0</v>
      </c>
      <c r="H491" s="93">
        <f>F491+G491</f>
        <v>0</v>
      </c>
      <c r="I491" s="93">
        <f>I492+SUM(I495:I497)</f>
        <v>0</v>
      </c>
      <c r="J491" s="93">
        <f>J492+SUM(J495:J497)</f>
        <v>0</v>
      </c>
      <c r="K491" s="94">
        <f>I491+J491</f>
        <v>0</v>
      </c>
    </row>
    <row r="492" spans="1:11" s="5" customFormat="1" ht="17" hidden="1" outlineLevel="3">
      <c r="A492" s="41" t="s">
        <v>457</v>
      </c>
      <c r="B492" s="32" t="s">
        <v>139</v>
      </c>
      <c r="C492" s="69" t="s">
        <v>146</v>
      </c>
      <c r="D492" s="62" t="s">
        <v>25</v>
      </c>
      <c r="E492" s="11">
        <f>E493</f>
        <v>0</v>
      </c>
      <c r="F492" s="96">
        <f>IF(E492&gt;0,I492/E492,0)</f>
        <v>0</v>
      </c>
      <c r="G492" s="102"/>
      <c r="H492" s="96">
        <f>F492+G492</f>
        <v>0</v>
      </c>
      <c r="I492" s="96">
        <f>SUM(I493:I494)</f>
        <v>0</v>
      </c>
      <c r="J492" s="96">
        <f t="shared" ref="J492:J505" si="105">$E492*G492</f>
        <v>0</v>
      </c>
      <c r="K492" s="99">
        <f>I492+J492</f>
        <v>0</v>
      </c>
    </row>
    <row r="493" spans="1:11" s="7" customFormat="1" hidden="1" outlineLevel="4">
      <c r="A493" s="83" t="s">
        <v>460</v>
      </c>
      <c r="B493" s="33" t="s">
        <v>62</v>
      </c>
      <c r="C493" s="76" t="s">
        <v>70</v>
      </c>
      <c r="D493" s="71" t="s">
        <v>25</v>
      </c>
      <c r="E493" s="17"/>
      <c r="F493" s="102"/>
      <c r="G493" s="103"/>
      <c r="H493" s="104">
        <f t="shared" ref="H493:H505" si="106">F493+G493</f>
        <v>0</v>
      </c>
      <c r="I493" s="104">
        <f>$E493*F493</f>
        <v>0</v>
      </c>
      <c r="J493" s="104">
        <f t="shared" si="105"/>
        <v>0</v>
      </c>
      <c r="K493" s="99">
        <f t="shared" ref="K493:K505" si="107">I493+J493</f>
        <v>0</v>
      </c>
    </row>
    <row r="494" spans="1:11" s="7" customFormat="1" hidden="1" outlineLevel="4">
      <c r="A494" s="83" t="s">
        <v>461</v>
      </c>
      <c r="B494" s="33" t="s">
        <v>63</v>
      </c>
      <c r="C494" s="77"/>
      <c r="D494" s="71" t="s">
        <v>46</v>
      </c>
      <c r="E494" s="17"/>
      <c r="F494" s="102"/>
      <c r="G494" s="105"/>
      <c r="H494" s="104">
        <f t="shared" si="106"/>
        <v>0</v>
      </c>
      <c r="I494" s="104">
        <f>$E494*F494</f>
        <v>0</v>
      </c>
      <c r="J494" s="104">
        <f t="shared" si="105"/>
        <v>0</v>
      </c>
      <c r="K494" s="94">
        <f t="shared" si="107"/>
        <v>0</v>
      </c>
    </row>
    <row r="495" spans="1:11" s="5" customFormat="1" ht="34" hidden="1" outlineLevel="3">
      <c r="A495" s="41" t="s">
        <v>458</v>
      </c>
      <c r="B495" s="32" t="s">
        <v>143</v>
      </c>
      <c r="C495" s="69" t="s">
        <v>145</v>
      </c>
      <c r="D495" s="62" t="s">
        <v>46</v>
      </c>
      <c r="E495" s="11"/>
      <c r="F495" s="98"/>
      <c r="G495" s="92"/>
      <c r="H495" s="96">
        <f t="shared" si="106"/>
        <v>0</v>
      </c>
      <c r="I495" s="96">
        <f>$E495*F495</f>
        <v>0</v>
      </c>
      <c r="J495" s="96">
        <f t="shared" si="105"/>
        <v>0</v>
      </c>
      <c r="K495" s="99">
        <f t="shared" si="107"/>
        <v>0</v>
      </c>
    </row>
    <row r="496" spans="1:11" s="5" customFormat="1" ht="17" hidden="1" outlineLevel="3">
      <c r="A496" s="41" t="s">
        <v>459</v>
      </c>
      <c r="B496" s="32" t="s">
        <v>140</v>
      </c>
      <c r="C496" s="69"/>
      <c r="D496" s="62" t="s">
        <v>66</v>
      </c>
      <c r="E496" s="11"/>
      <c r="F496" s="97"/>
      <c r="G496" s="98"/>
      <c r="H496" s="96">
        <f t="shared" si="106"/>
        <v>0</v>
      </c>
      <c r="I496" s="96">
        <f>$E496*F496</f>
        <v>0</v>
      </c>
      <c r="J496" s="96">
        <f t="shared" si="105"/>
        <v>0</v>
      </c>
      <c r="K496" s="99">
        <f t="shared" si="107"/>
        <v>0</v>
      </c>
    </row>
    <row r="497" spans="1:11" s="5" customFormat="1" ht="17" hidden="1" outlineLevel="3">
      <c r="A497" s="41" t="s">
        <v>462</v>
      </c>
      <c r="B497" s="32" t="s">
        <v>142</v>
      </c>
      <c r="C497" s="68"/>
      <c r="D497" s="62" t="s">
        <v>66</v>
      </c>
      <c r="E497" s="11"/>
      <c r="F497" s="97"/>
      <c r="G497" s="98"/>
      <c r="H497" s="96">
        <f t="shared" si="106"/>
        <v>0</v>
      </c>
      <c r="I497" s="96">
        <f>$E497*F497</f>
        <v>0</v>
      </c>
      <c r="J497" s="96">
        <f t="shared" si="105"/>
        <v>0</v>
      </c>
      <c r="K497" s="99">
        <f t="shared" si="107"/>
        <v>0</v>
      </c>
    </row>
    <row r="498" spans="1:11" s="5" customFormat="1" ht="51" hidden="1" outlineLevel="2">
      <c r="A498" s="29"/>
      <c r="B498" s="25" t="s">
        <v>167</v>
      </c>
      <c r="C498" s="27"/>
      <c r="D498" s="63"/>
      <c r="E498" s="26"/>
      <c r="F498" s="97"/>
      <c r="G498" s="97"/>
      <c r="H498" s="93">
        <f t="shared" si="106"/>
        <v>0</v>
      </c>
      <c r="I498" s="93">
        <f t="shared" ref="I498:I505" si="108">$E498*F498</f>
        <v>0</v>
      </c>
      <c r="J498" s="93">
        <f t="shared" si="105"/>
        <v>0</v>
      </c>
      <c r="K498" s="94">
        <f t="shared" si="107"/>
        <v>0</v>
      </c>
    </row>
    <row r="499" spans="1:11" s="2" customFormat="1" hidden="1" outlineLevel="2">
      <c r="A499" s="29"/>
      <c r="B499" s="28"/>
      <c r="C499" s="27"/>
      <c r="D499" s="63"/>
      <c r="E499" s="26"/>
      <c r="F499" s="97"/>
      <c r="G499" s="97"/>
      <c r="H499" s="93">
        <f t="shared" si="106"/>
        <v>0</v>
      </c>
      <c r="I499" s="93">
        <f t="shared" si="108"/>
        <v>0</v>
      </c>
      <c r="J499" s="93">
        <f t="shared" si="105"/>
        <v>0</v>
      </c>
      <c r="K499" s="94">
        <f t="shared" si="107"/>
        <v>0</v>
      </c>
    </row>
    <row r="500" spans="1:11" s="2" customFormat="1" hidden="1" outlineLevel="2">
      <c r="A500" s="29"/>
      <c r="B500" s="28"/>
      <c r="C500" s="27"/>
      <c r="D500" s="63"/>
      <c r="E500" s="26"/>
      <c r="F500" s="97"/>
      <c r="G500" s="97"/>
      <c r="H500" s="93">
        <f t="shared" si="106"/>
        <v>0</v>
      </c>
      <c r="I500" s="93">
        <f t="shared" si="108"/>
        <v>0</v>
      </c>
      <c r="J500" s="93">
        <f t="shared" si="105"/>
        <v>0</v>
      </c>
      <c r="K500" s="94">
        <f t="shared" si="107"/>
        <v>0</v>
      </c>
    </row>
    <row r="501" spans="1:11" s="2" customFormat="1" hidden="1" outlineLevel="2">
      <c r="A501" s="29"/>
      <c r="B501" s="28"/>
      <c r="C501" s="27"/>
      <c r="D501" s="63"/>
      <c r="E501" s="26"/>
      <c r="F501" s="97"/>
      <c r="G501" s="97"/>
      <c r="H501" s="93">
        <f t="shared" si="106"/>
        <v>0</v>
      </c>
      <c r="I501" s="93">
        <f t="shared" si="108"/>
        <v>0</v>
      </c>
      <c r="J501" s="93">
        <f t="shared" si="105"/>
        <v>0</v>
      </c>
      <c r="K501" s="94">
        <f t="shared" si="107"/>
        <v>0</v>
      </c>
    </row>
    <row r="502" spans="1:11" s="2" customFormat="1" hidden="1" outlineLevel="2">
      <c r="A502" s="29"/>
      <c r="B502" s="28"/>
      <c r="C502" s="27"/>
      <c r="D502" s="63"/>
      <c r="E502" s="26"/>
      <c r="F502" s="97"/>
      <c r="G502" s="97"/>
      <c r="H502" s="93">
        <f t="shared" si="106"/>
        <v>0</v>
      </c>
      <c r="I502" s="93">
        <f t="shared" si="108"/>
        <v>0</v>
      </c>
      <c r="J502" s="93">
        <f t="shared" si="105"/>
        <v>0</v>
      </c>
      <c r="K502" s="94">
        <f t="shared" si="107"/>
        <v>0</v>
      </c>
    </row>
    <row r="503" spans="1:11" s="2" customFormat="1" hidden="1" outlineLevel="2">
      <c r="A503" s="29"/>
      <c r="B503" s="28"/>
      <c r="C503" s="27"/>
      <c r="D503" s="63"/>
      <c r="E503" s="26"/>
      <c r="F503" s="97"/>
      <c r="G503" s="97"/>
      <c r="H503" s="93">
        <f t="shared" si="106"/>
        <v>0</v>
      </c>
      <c r="I503" s="93">
        <f t="shared" si="108"/>
        <v>0</v>
      </c>
      <c r="J503" s="93">
        <f t="shared" si="105"/>
        <v>0</v>
      </c>
      <c r="K503" s="94">
        <f t="shared" si="107"/>
        <v>0</v>
      </c>
    </row>
    <row r="504" spans="1:11" s="2" customFormat="1" hidden="1" outlineLevel="2">
      <c r="A504" s="29"/>
      <c r="B504" s="28"/>
      <c r="C504" s="27"/>
      <c r="D504" s="63"/>
      <c r="E504" s="26"/>
      <c r="F504" s="97"/>
      <c r="G504" s="97"/>
      <c r="H504" s="93">
        <f t="shared" si="106"/>
        <v>0</v>
      </c>
      <c r="I504" s="93">
        <f t="shared" si="108"/>
        <v>0</v>
      </c>
      <c r="J504" s="93">
        <f t="shared" si="105"/>
        <v>0</v>
      </c>
      <c r="K504" s="94">
        <f t="shared" si="107"/>
        <v>0</v>
      </c>
    </row>
    <row r="505" spans="1:11" s="2" customFormat="1" hidden="1" outlineLevel="2">
      <c r="A505" s="29"/>
      <c r="B505" s="28"/>
      <c r="C505" s="27"/>
      <c r="D505" s="63"/>
      <c r="E505" s="26"/>
      <c r="F505" s="97"/>
      <c r="G505" s="97"/>
      <c r="H505" s="93">
        <f t="shared" si="106"/>
        <v>0</v>
      </c>
      <c r="I505" s="93">
        <f t="shared" si="108"/>
        <v>0</v>
      </c>
      <c r="J505" s="93">
        <f t="shared" si="105"/>
        <v>0</v>
      </c>
      <c r="K505" s="94">
        <f t="shared" si="107"/>
        <v>0</v>
      </c>
    </row>
    <row r="506" spans="1:11" s="14" customFormat="1" ht="34" hidden="1" outlineLevel="1">
      <c r="A506" s="13" t="s">
        <v>8</v>
      </c>
      <c r="B506" s="30" t="s">
        <v>138</v>
      </c>
      <c r="C506" s="67"/>
      <c r="D506" s="59" t="s">
        <v>25</v>
      </c>
      <c r="E506" s="44">
        <f>E507</f>
        <v>0</v>
      </c>
      <c r="F506" s="90">
        <f>IF(E506&gt;0,I506/E506,0)</f>
        <v>0</v>
      </c>
      <c r="G506" s="90">
        <f>IF(E506&gt;0,J506/E506,0)</f>
        <v>0</v>
      </c>
      <c r="H506" s="90">
        <f>F506+G506</f>
        <v>0</v>
      </c>
      <c r="I506" s="90">
        <f>I507+I510+I511+I512+SUM(I516:I524)-I524</f>
        <v>0</v>
      </c>
      <c r="J506" s="90">
        <f>J507+J510+J511+J512+SUM(J516:J524)-J524</f>
        <v>0</v>
      </c>
      <c r="K506" s="91">
        <f>I506+J506</f>
        <v>0</v>
      </c>
    </row>
    <row r="507" spans="1:11" ht="34" hidden="1" outlineLevel="2">
      <c r="A507" s="39" t="s">
        <v>31</v>
      </c>
      <c r="B507" s="31" t="s">
        <v>582</v>
      </c>
      <c r="C507" s="68" t="s">
        <v>583</v>
      </c>
      <c r="D507" s="60" t="s">
        <v>25</v>
      </c>
      <c r="E507" s="45">
        <f>E508</f>
        <v>0</v>
      </c>
      <c r="F507" s="93">
        <f>IF(E507&gt;0,I507/E507,0)</f>
        <v>0</v>
      </c>
      <c r="G507" s="92"/>
      <c r="H507" s="93">
        <f>F507+G507</f>
        <v>0</v>
      </c>
      <c r="I507" s="93">
        <f>I508+I509</f>
        <v>0</v>
      </c>
      <c r="J507" s="93">
        <f>E507*G507</f>
        <v>0</v>
      </c>
      <c r="K507" s="94">
        <f>I507+J507</f>
        <v>0</v>
      </c>
    </row>
    <row r="508" spans="1:11" s="5" customFormat="1" ht="17" hidden="1" outlineLevel="3">
      <c r="A508" s="41" t="s">
        <v>152</v>
      </c>
      <c r="B508" s="32" t="s">
        <v>62</v>
      </c>
      <c r="C508" s="69" t="s">
        <v>70</v>
      </c>
      <c r="D508" s="62" t="s">
        <v>25</v>
      </c>
      <c r="E508" s="11"/>
      <c r="F508" s="98"/>
      <c r="G508" s="97"/>
      <c r="H508" s="96">
        <f t="shared" ref="H508:H510" si="109">F508+G508</f>
        <v>0</v>
      </c>
      <c r="I508" s="96">
        <f>$E508*F508</f>
        <v>0</v>
      </c>
      <c r="J508" s="96">
        <f t="shared" ref="J508:J523" si="110">$E508*G508</f>
        <v>0</v>
      </c>
      <c r="K508" s="99">
        <f t="shared" ref="K508:K510" si="111">I508+J508</f>
        <v>0</v>
      </c>
    </row>
    <row r="509" spans="1:11" s="5" customFormat="1" ht="17" hidden="1" outlineLevel="3">
      <c r="A509" s="41" t="s">
        <v>153</v>
      </c>
      <c r="B509" s="32" t="s">
        <v>63</v>
      </c>
      <c r="C509" s="68"/>
      <c r="D509" s="62" t="s">
        <v>46</v>
      </c>
      <c r="E509" s="11"/>
      <c r="F509" s="98"/>
      <c r="G509" s="95"/>
      <c r="H509" s="96">
        <f t="shared" si="109"/>
        <v>0</v>
      </c>
      <c r="I509" s="96">
        <f>$E509*F509</f>
        <v>0</v>
      </c>
      <c r="J509" s="96">
        <f t="shared" si="110"/>
        <v>0</v>
      </c>
      <c r="K509" s="94">
        <f t="shared" si="111"/>
        <v>0</v>
      </c>
    </row>
    <row r="510" spans="1:11" ht="34" hidden="1" outlineLevel="2">
      <c r="A510" s="39" t="s">
        <v>32</v>
      </c>
      <c r="B510" s="31" t="s">
        <v>111</v>
      </c>
      <c r="C510" s="68" t="s">
        <v>472</v>
      </c>
      <c r="D510" s="60" t="s">
        <v>45</v>
      </c>
      <c r="E510" s="8"/>
      <c r="F510" s="92"/>
      <c r="G510" s="92"/>
      <c r="H510" s="93">
        <f t="shared" si="109"/>
        <v>0</v>
      </c>
      <c r="I510" s="93">
        <f t="shared" ref="I510:I511" si="112">$E510*F510</f>
        <v>0</v>
      </c>
      <c r="J510" s="93">
        <f t="shared" si="110"/>
        <v>0</v>
      </c>
      <c r="K510" s="94">
        <f t="shared" si="111"/>
        <v>0</v>
      </c>
    </row>
    <row r="511" spans="1:11" ht="34" hidden="1" outlineLevel="2">
      <c r="A511" s="39" t="s">
        <v>154</v>
      </c>
      <c r="B511" s="31" t="s">
        <v>110</v>
      </c>
      <c r="C511" s="68" t="s">
        <v>472</v>
      </c>
      <c r="D511" s="60" t="s">
        <v>45</v>
      </c>
      <c r="E511" s="8"/>
      <c r="F511" s="92"/>
      <c r="G511" s="92"/>
      <c r="H511" s="93">
        <f>F511+G511</f>
        <v>0</v>
      </c>
      <c r="I511" s="93">
        <f t="shared" si="112"/>
        <v>0</v>
      </c>
      <c r="J511" s="93">
        <f t="shared" si="110"/>
        <v>0</v>
      </c>
      <c r="K511" s="94">
        <f>I511+J511</f>
        <v>0</v>
      </c>
    </row>
    <row r="512" spans="1:11" ht="17" hidden="1" outlineLevel="2">
      <c r="A512" s="39" t="s">
        <v>155</v>
      </c>
      <c r="B512" s="31" t="s">
        <v>68</v>
      </c>
      <c r="C512" s="68"/>
      <c r="D512" s="60" t="s">
        <v>46</v>
      </c>
      <c r="E512" s="45">
        <f>E513+E514+E515</f>
        <v>0</v>
      </c>
      <c r="F512" s="92">
        <f>IF(E512&gt;0,I512/E512,0)</f>
        <v>0</v>
      </c>
      <c r="G512" s="92"/>
      <c r="H512" s="93">
        <f t="shared" ref="H512:H523" si="113">F512+G512</f>
        <v>0</v>
      </c>
      <c r="I512" s="93">
        <f>SUM(I513:I515)</f>
        <v>0</v>
      </c>
      <c r="J512" s="93">
        <f t="shared" si="110"/>
        <v>0</v>
      </c>
      <c r="K512" s="94">
        <f t="shared" ref="K512:K523" si="114">I512+J512</f>
        <v>0</v>
      </c>
    </row>
    <row r="513" spans="1:11" ht="17" hidden="1" outlineLevel="3">
      <c r="A513" s="41" t="s">
        <v>156</v>
      </c>
      <c r="B513" s="32" t="s">
        <v>63</v>
      </c>
      <c r="C513" s="68"/>
      <c r="D513" s="62" t="s">
        <v>46</v>
      </c>
      <c r="E513" s="8"/>
      <c r="F513" s="92"/>
      <c r="G513" s="95"/>
      <c r="H513" s="96">
        <f t="shared" si="113"/>
        <v>0</v>
      </c>
      <c r="I513" s="96">
        <f t="shared" ref="I513:I523" si="115">$E513*F513</f>
        <v>0</v>
      </c>
      <c r="J513" s="96">
        <f t="shared" si="110"/>
        <v>0</v>
      </c>
      <c r="K513" s="94">
        <f t="shared" si="114"/>
        <v>0</v>
      </c>
    </row>
    <row r="514" spans="1:11" ht="17" hidden="1" outlineLevel="3">
      <c r="A514" s="41" t="s">
        <v>157</v>
      </c>
      <c r="B514" s="32" t="s">
        <v>64</v>
      </c>
      <c r="C514" s="68"/>
      <c r="D514" s="62" t="s">
        <v>46</v>
      </c>
      <c r="E514" s="8"/>
      <c r="F514" s="92"/>
      <c r="G514" s="95"/>
      <c r="H514" s="96">
        <f t="shared" si="113"/>
        <v>0</v>
      </c>
      <c r="I514" s="96">
        <f t="shared" si="115"/>
        <v>0</v>
      </c>
      <c r="J514" s="96">
        <f t="shared" si="110"/>
        <v>0</v>
      </c>
      <c r="K514" s="94">
        <f t="shared" si="114"/>
        <v>0</v>
      </c>
    </row>
    <row r="515" spans="1:11" ht="17" hidden="1" outlineLevel="3">
      <c r="A515" s="41" t="s">
        <v>158</v>
      </c>
      <c r="B515" s="32" t="s">
        <v>65</v>
      </c>
      <c r="C515" s="68"/>
      <c r="D515" s="62" t="s">
        <v>46</v>
      </c>
      <c r="E515" s="8"/>
      <c r="F515" s="92"/>
      <c r="G515" s="95"/>
      <c r="H515" s="96">
        <f t="shared" si="113"/>
        <v>0</v>
      </c>
      <c r="I515" s="96">
        <f t="shared" si="115"/>
        <v>0</v>
      </c>
      <c r="J515" s="96">
        <f t="shared" si="110"/>
        <v>0</v>
      </c>
      <c r="K515" s="94">
        <f t="shared" si="114"/>
        <v>0</v>
      </c>
    </row>
    <row r="516" spans="1:11" s="5" customFormat="1" ht="51" hidden="1" outlineLevel="2">
      <c r="A516" s="29"/>
      <c r="B516" s="25" t="s">
        <v>167</v>
      </c>
      <c r="C516" s="27"/>
      <c r="D516" s="63"/>
      <c r="E516" s="26"/>
      <c r="F516" s="97"/>
      <c r="G516" s="97"/>
      <c r="H516" s="93">
        <f t="shared" si="113"/>
        <v>0</v>
      </c>
      <c r="I516" s="93">
        <f t="shared" si="115"/>
        <v>0</v>
      </c>
      <c r="J516" s="93">
        <f t="shared" si="110"/>
        <v>0</v>
      </c>
      <c r="K516" s="94">
        <f t="shared" si="114"/>
        <v>0</v>
      </c>
    </row>
    <row r="517" spans="1:11" s="2" customFormat="1" hidden="1" outlineLevel="2">
      <c r="A517" s="29"/>
      <c r="B517" s="28"/>
      <c r="C517" s="27"/>
      <c r="D517" s="63"/>
      <c r="E517" s="26"/>
      <c r="F517" s="97"/>
      <c r="G517" s="97"/>
      <c r="H517" s="93">
        <f t="shared" si="113"/>
        <v>0</v>
      </c>
      <c r="I517" s="93">
        <f t="shared" si="115"/>
        <v>0</v>
      </c>
      <c r="J517" s="93">
        <f t="shared" si="110"/>
        <v>0</v>
      </c>
      <c r="K517" s="94">
        <f t="shared" si="114"/>
        <v>0</v>
      </c>
    </row>
    <row r="518" spans="1:11" s="2" customFormat="1" hidden="1" outlineLevel="2">
      <c r="A518" s="29"/>
      <c r="B518" s="28"/>
      <c r="C518" s="27"/>
      <c r="D518" s="63"/>
      <c r="E518" s="26"/>
      <c r="F518" s="97"/>
      <c r="G518" s="97"/>
      <c r="H518" s="93">
        <f t="shared" si="113"/>
        <v>0</v>
      </c>
      <c r="I518" s="93">
        <f t="shared" si="115"/>
        <v>0</v>
      </c>
      <c r="J518" s="93">
        <f t="shared" si="110"/>
        <v>0</v>
      </c>
      <c r="K518" s="94">
        <f t="shared" si="114"/>
        <v>0</v>
      </c>
    </row>
    <row r="519" spans="1:11" s="2" customFormat="1" hidden="1" outlineLevel="2">
      <c r="A519" s="29"/>
      <c r="B519" s="28"/>
      <c r="C519" s="27"/>
      <c r="D519" s="63"/>
      <c r="E519" s="26"/>
      <c r="F519" s="97"/>
      <c r="G519" s="97"/>
      <c r="H519" s="93">
        <f t="shared" si="113"/>
        <v>0</v>
      </c>
      <c r="I519" s="93">
        <f t="shared" si="115"/>
        <v>0</v>
      </c>
      <c r="J519" s="93">
        <f t="shared" si="110"/>
        <v>0</v>
      </c>
      <c r="K519" s="94">
        <f t="shared" si="114"/>
        <v>0</v>
      </c>
    </row>
    <row r="520" spans="1:11" s="2" customFormat="1" hidden="1" outlineLevel="2">
      <c r="A520" s="29"/>
      <c r="B520" s="28"/>
      <c r="C520" s="27"/>
      <c r="D520" s="63"/>
      <c r="E520" s="26"/>
      <c r="F520" s="97"/>
      <c r="G520" s="97"/>
      <c r="H520" s="93">
        <f t="shared" si="113"/>
        <v>0</v>
      </c>
      <c r="I520" s="93">
        <f t="shared" si="115"/>
        <v>0</v>
      </c>
      <c r="J520" s="93">
        <f t="shared" si="110"/>
        <v>0</v>
      </c>
      <c r="K520" s="94">
        <f t="shared" si="114"/>
        <v>0</v>
      </c>
    </row>
    <row r="521" spans="1:11" s="2" customFormat="1" hidden="1" outlineLevel="2">
      <c r="A521" s="29"/>
      <c r="B521" s="28"/>
      <c r="C521" s="27"/>
      <c r="D521" s="63"/>
      <c r="E521" s="26"/>
      <c r="F521" s="97"/>
      <c r="G521" s="97"/>
      <c r="H521" s="93">
        <f t="shared" si="113"/>
        <v>0</v>
      </c>
      <c r="I521" s="93">
        <f t="shared" si="115"/>
        <v>0</v>
      </c>
      <c r="J521" s="93">
        <f t="shared" si="110"/>
        <v>0</v>
      </c>
      <c r="K521" s="94">
        <f t="shared" si="114"/>
        <v>0</v>
      </c>
    </row>
    <row r="522" spans="1:11" s="2" customFormat="1" hidden="1" outlineLevel="2">
      <c r="A522" s="29"/>
      <c r="B522" s="28"/>
      <c r="C522" s="27"/>
      <c r="D522" s="63"/>
      <c r="E522" s="26"/>
      <c r="F522" s="97"/>
      <c r="G522" s="97"/>
      <c r="H522" s="93">
        <f t="shared" si="113"/>
        <v>0</v>
      </c>
      <c r="I522" s="93">
        <f t="shared" si="115"/>
        <v>0</v>
      </c>
      <c r="J522" s="93">
        <f t="shared" si="110"/>
        <v>0</v>
      </c>
      <c r="K522" s="94">
        <f t="shared" si="114"/>
        <v>0</v>
      </c>
    </row>
    <row r="523" spans="1:11" s="2" customFormat="1" hidden="1" outlineLevel="2">
      <c r="A523" s="29"/>
      <c r="B523" s="28"/>
      <c r="C523" s="27"/>
      <c r="D523" s="63"/>
      <c r="E523" s="26"/>
      <c r="F523" s="97"/>
      <c r="G523" s="97"/>
      <c r="H523" s="93">
        <f t="shared" si="113"/>
        <v>0</v>
      </c>
      <c r="I523" s="93">
        <f t="shared" si="115"/>
        <v>0</v>
      </c>
      <c r="J523" s="93">
        <f t="shared" si="110"/>
        <v>0</v>
      </c>
      <c r="K523" s="94">
        <f t="shared" si="114"/>
        <v>0</v>
      </c>
    </row>
    <row r="524" spans="1:11" s="14" customFormat="1" ht="34" hidden="1" outlineLevel="1">
      <c r="A524" s="13" t="s">
        <v>6</v>
      </c>
      <c r="B524" s="30" t="s">
        <v>319</v>
      </c>
      <c r="C524" s="67"/>
      <c r="D524" s="59" t="s">
        <v>25</v>
      </c>
      <c r="E524" s="44">
        <f>E525</f>
        <v>0</v>
      </c>
      <c r="F524" s="90">
        <f>IF(E524&gt;0,I524/E524,0)</f>
        <v>0</v>
      </c>
      <c r="G524" s="90">
        <f>IF(E524&gt;0,J524/E524,0)</f>
        <v>0</v>
      </c>
      <c r="H524" s="90">
        <f>F524+G524</f>
        <v>0</v>
      </c>
      <c r="I524" s="90">
        <f>I525+I528+I529+I530+SUM(I534:I539)-I539</f>
        <v>0</v>
      </c>
      <c r="J524" s="90">
        <f>J525+J528+J529+J530+SUM(J534:J539)-J539</f>
        <v>0</v>
      </c>
      <c r="K524" s="91">
        <f>I524+J524</f>
        <v>0</v>
      </c>
    </row>
    <row r="525" spans="1:11" ht="34" hidden="1" outlineLevel="2">
      <c r="A525" s="39" t="s">
        <v>33</v>
      </c>
      <c r="B525" s="31" t="s">
        <v>584</v>
      </c>
      <c r="C525" s="68" t="s">
        <v>583</v>
      </c>
      <c r="D525" s="60" t="s">
        <v>25</v>
      </c>
      <c r="E525" s="45">
        <f>E526</f>
        <v>0</v>
      </c>
      <c r="F525" s="93">
        <f>IF(E525&gt;0,I525/E525,0)</f>
        <v>0</v>
      </c>
      <c r="G525" s="92"/>
      <c r="H525" s="93">
        <f>F525+G525</f>
        <v>0</v>
      </c>
      <c r="I525" s="93">
        <f>I526+I527</f>
        <v>0</v>
      </c>
      <c r="J525" s="93">
        <f>E525*G525</f>
        <v>0</v>
      </c>
      <c r="K525" s="94">
        <f>I525+J525</f>
        <v>0</v>
      </c>
    </row>
    <row r="526" spans="1:11" s="5" customFormat="1" ht="17" hidden="1" outlineLevel="3">
      <c r="A526" s="41" t="s">
        <v>463</v>
      </c>
      <c r="B526" s="32" t="s">
        <v>62</v>
      </c>
      <c r="C526" s="69" t="s">
        <v>70</v>
      </c>
      <c r="D526" s="62" t="s">
        <v>25</v>
      </c>
      <c r="E526" s="11"/>
      <c r="F526" s="98"/>
      <c r="G526" s="97"/>
      <c r="H526" s="96">
        <f t="shared" ref="H526:H528" si="116">F526+G526</f>
        <v>0</v>
      </c>
      <c r="I526" s="96">
        <f>$E526*F526</f>
        <v>0</v>
      </c>
      <c r="J526" s="96">
        <f t="shared" ref="J526:J538" si="117">$E526*G526</f>
        <v>0</v>
      </c>
      <c r="K526" s="99">
        <f t="shared" ref="K526:K528" si="118">I526+J526</f>
        <v>0</v>
      </c>
    </row>
    <row r="527" spans="1:11" s="5" customFormat="1" ht="17" hidden="1" outlineLevel="3">
      <c r="A527" s="41" t="s">
        <v>464</v>
      </c>
      <c r="B527" s="32" t="s">
        <v>63</v>
      </c>
      <c r="C527" s="68"/>
      <c r="D527" s="62" t="s">
        <v>46</v>
      </c>
      <c r="E527" s="11"/>
      <c r="F527" s="98"/>
      <c r="G527" s="95"/>
      <c r="H527" s="96">
        <f t="shared" si="116"/>
        <v>0</v>
      </c>
      <c r="I527" s="96">
        <f>$E527*F527</f>
        <v>0</v>
      </c>
      <c r="J527" s="96">
        <f t="shared" si="117"/>
        <v>0</v>
      </c>
      <c r="K527" s="94">
        <f t="shared" si="118"/>
        <v>0</v>
      </c>
    </row>
    <row r="528" spans="1:11" ht="34" hidden="1" outlineLevel="2">
      <c r="A528" s="39" t="s">
        <v>34</v>
      </c>
      <c r="B528" s="31" t="s">
        <v>111</v>
      </c>
      <c r="C528" s="68" t="s">
        <v>472</v>
      </c>
      <c r="D528" s="60" t="s">
        <v>45</v>
      </c>
      <c r="E528" s="8"/>
      <c r="F528" s="92"/>
      <c r="G528" s="92"/>
      <c r="H528" s="93">
        <f t="shared" si="116"/>
        <v>0</v>
      </c>
      <c r="I528" s="93">
        <f t="shared" ref="I528:I529" si="119">$E528*F528</f>
        <v>0</v>
      </c>
      <c r="J528" s="93">
        <f t="shared" si="117"/>
        <v>0</v>
      </c>
      <c r="K528" s="94">
        <f t="shared" si="118"/>
        <v>0</v>
      </c>
    </row>
    <row r="529" spans="1:11" ht="34" hidden="1" outlineLevel="2">
      <c r="A529" s="39" t="s">
        <v>114</v>
      </c>
      <c r="B529" s="31" t="s">
        <v>110</v>
      </c>
      <c r="C529" s="68" t="s">
        <v>472</v>
      </c>
      <c r="D529" s="60" t="s">
        <v>45</v>
      </c>
      <c r="E529" s="8"/>
      <c r="F529" s="92"/>
      <c r="G529" s="92"/>
      <c r="H529" s="93">
        <f>F529+G529</f>
        <v>0</v>
      </c>
      <c r="I529" s="93">
        <f t="shared" si="119"/>
        <v>0</v>
      </c>
      <c r="J529" s="93">
        <f t="shared" si="117"/>
        <v>0</v>
      </c>
      <c r="K529" s="94">
        <f>I529+J529</f>
        <v>0</v>
      </c>
    </row>
    <row r="530" spans="1:11" ht="17" hidden="1" outlineLevel="2">
      <c r="A530" s="39" t="s">
        <v>164</v>
      </c>
      <c r="B530" s="31" t="s">
        <v>68</v>
      </c>
      <c r="C530" s="68"/>
      <c r="D530" s="60" t="s">
        <v>46</v>
      </c>
      <c r="E530" s="45">
        <f>E531+E532+E533</f>
        <v>0</v>
      </c>
      <c r="F530" s="93">
        <f>IF(E530&gt;0,I530/E530,0)</f>
        <v>0</v>
      </c>
      <c r="G530" s="92"/>
      <c r="H530" s="93">
        <f t="shared" ref="H530:H538" si="120">F530+G530</f>
        <v>0</v>
      </c>
      <c r="I530" s="93">
        <f>SUM(I531:I533)</f>
        <v>0</v>
      </c>
      <c r="J530" s="93">
        <f t="shared" si="117"/>
        <v>0</v>
      </c>
      <c r="K530" s="94">
        <f t="shared" ref="K530:K538" si="121">I530+J530</f>
        <v>0</v>
      </c>
    </row>
    <row r="531" spans="1:11" s="5" customFormat="1" ht="17" hidden="1" outlineLevel="3">
      <c r="A531" s="41" t="s">
        <v>465</v>
      </c>
      <c r="B531" s="32" t="s">
        <v>63</v>
      </c>
      <c r="C531" s="69"/>
      <c r="D531" s="62" t="s">
        <v>46</v>
      </c>
      <c r="E531" s="11"/>
      <c r="F531" s="98"/>
      <c r="G531" s="97"/>
      <c r="H531" s="96">
        <f t="shared" si="120"/>
        <v>0</v>
      </c>
      <c r="I531" s="96">
        <f t="shared" ref="I531:I538" si="122">$E531*F531</f>
        <v>0</v>
      </c>
      <c r="J531" s="96">
        <f t="shared" si="117"/>
        <v>0</v>
      </c>
      <c r="K531" s="99">
        <f t="shared" si="121"/>
        <v>0</v>
      </c>
    </row>
    <row r="532" spans="1:11" s="5" customFormat="1" ht="17" hidden="1" outlineLevel="3">
      <c r="A532" s="41" t="s">
        <v>466</v>
      </c>
      <c r="B532" s="32" t="s">
        <v>64</v>
      </c>
      <c r="C532" s="69"/>
      <c r="D532" s="62" t="s">
        <v>46</v>
      </c>
      <c r="E532" s="11"/>
      <c r="F532" s="98"/>
      <c r="G532" s="97"/>
      <c r="H532" s="96">
        <f t="shared" si="120"/>
        <v>0</v>
      </c>
      <c r="I532" s="96">
        <f t="shared" si="122"/>
        <v>0</v>
      </c>
      <c r="J532" s="96">
        <f t="shared" si="117"/>
        <v>0</v>
      </c>
      <c r="K532" s="99">
        <f t="shared" si="121"/>
        <v>0</v>
      </c>
    </row>
    <row r="533" spans="1:11" s="5" customFormat="1" ht="17" hidden="1" outlineLevel="3">
      <c r="A533" s="41" t="s">
        <v>467</v>
      </c>
      <c r="B533" s="32" t="s">
        <v>65</v>
      </c>
      <c r="C533" s="69"/>
      <c r="D533" s="62" t="s">
        <v>46</v>
      </c>
      <c r="E533" s="11"/>
      <c r="F533" s="98"/>
      <c r="G533" s="97"/>
      <c r="H533" s="96">
        <f t="shared" si="120"/>
        <v>0</v>
      </c>
      <c r="I533" s="96">
        <f t="shared" si="122"/>
        <v>0</v>
      </c>
      <c r="J533" s="96">
        <f t="shared" si="117"/>
        <v>0</v>
      </c>
      <c r="K533" s="99">
        <f t="shared" si="121"/>
        <v>0</v>
      </c>
    </row>
    <row r="534" spans="1:11" s="5" customFormat="1" ht="51" hidden="1" outlineLevel="2">
      <c r="A534" s="29"/>
      <c r="B534" s="25" t="s">
        <v>167</v>
      </c>
      <c r="C534" s="27"/>
      <c r="D534" s="63"/>
      <c r="E534" s="26"/>
      <c r="F534" s="97"/>
      <c r="G534" s="97"/>
      <c r="H534" s="96">
        <f t="shared" si="120"/>
        <v>0</v>
      </c>
      <c r="I534" s="96">
        <f t="shared" si="122"/>
        <v>0</v>
      </c>
      <c r="J534" s="96">
        <f t="shared" si="117"/>
        <v>0</v>
      </c>
      <c r="K534" s="99">
        <f t="shared" si="121"/>
        <v>0</v>
      </c>
    </row>
    <row r="535" spans="1:11" s="2" customFormat="1" hidden="1" outlineLevel="2">
      <c r="A535" s="29"/>
      <c r="B535" s="28"/>
      <c r="C535" s="27"/>
      <c r="D535" s="63"/>
      <c r="E535" s="26"/>
      <c r="F535" s="97"/>
      <c r="G535" s="97"/>
      <c r="H535" s="96">
        <f t="shared" si="120"/>
        <v>0</v>
      </c>
      <c r="I535" s="96">
        <f t="shared" si="122"/>
        <v>0</v>
      </c>
      <c r="J535" s="96">
        <f t="shared" si="117"/>
        <v>0</v>
      </c>
      <c r="K535" s="99">
        <f t="shared" si="121"/>
        <v>0</v>
      </c>
    </row>
    <row r="536" spans="1:11" s="2" customFormat="1" hidden="1" outlineLevel="2">
      <c r="A536" s="29"/>
      <c r="B536" s="28"/>
      <c r="C536" s="27"/>
      <c r="D536" s="63"/>
      <c r="E536" s="26"/>
      <c r="F536" s="97"/>
      <c r="G536" s="97"/>
      <c r="H536" s="96">
        <f t="shared" si="120"/>
        <v>0</v>
      </c>
      <c r="I536" s="96">
        <f t="shared" si="122"/>
        <v>0</v>
      </c>
      <c r="J536" s="96">
        <f t="shared" si="117"/>
        <v>0</v>
      </c>
      <c r="K536" s="99">
        <f t="shared" si="121"/>
        <v>0</v>
      </c>
    </row>
    <row r="537" spans="1:11" s="2" customFormat="1" hidden="1" outlineLevel="2">
      <c r="A537" s="29"/>
      <c r="B537" s="28"/>
      <c r="C537" s="27"/>
      <c r="D537" s="63"/>
      <c r="E537" s="26"/>
      <c r="F537" s="97"/>
      <c r="G537" s="97"/>
      <c r="H537" s="96">
        <f t="shared" si="120"/>
        <v>0</v>
      </c>
      <c r="I537" s="96">
        <f t="shared" si="122"/>
        <v>0</v>
      </c>
      <c r="J537" s="96">
        <f t="shared" si="117"/>
        <v>0</v>
      </c>
      <c r="K537" s="99">
        <f t="shared" si="121"/>
        <v>0</v>
      </c>
    </row>
    <row r="538" spans="1:11" s="2" customFormat="1" hidden="1" outlineLevel="2">
      <c r="A538" s="29"/>
      <c r="B538" s="28"/>
      <c r="C538" s="27"/>
      <c r="D538" s="63"/>
      <c r="E538" s="26"/>
      <c r="F538" s="97"/>
      <c r="G538" s="97"/>
      <c r="H538" s="96">
        <f t="shared" si="120"/>
        <v>0</v>
      </c>
      <c r="I538" s="96">
        <f t="shared" si="122"/>
        <v>0</v>
      </c>
      <c r="J538" s="96">
        <f t="shared" si="117"/>
        <v>0</v>
      </c>
      <c r="K538" s="99">
        <f t="shared" si="121"/>
        <v>0</v>
      </c>
    </row>
    <row r="539" spans="1:11" s="14" customFormat="1" ht="17" hidden="1" outlineLevel="1">
      <c r="A539" s="13" t="s">
        <v>9</v>
      </c>
      <c r="B539" s="30" t="s">
        <v>359</v>
      </c>
      <c r="C539" s="67"/>
      <c r="D539" s="59" t="s">
        <v>45</v>
      </c>
      <c r="E539" s="44">
        <f>E540+E541</f>
        <v>0</v>
      </c>
      <c r="F539" s="90">
        <f>IF(E539&gt;0,I539/E539,0)</f>
        <v>0</v>
      </c>
      <c r="G539" s="90">
        <f>IF(E539&gt;0,J539/E539,0)</f>
        <v>0</v>
      </c>
      <c r="H539" s="90">
        <f>F539+G539</f>
        <v>0</v>
      </c>
      <c r="I539" s="90">
        <f>SUM(I540:I546)-I546</f>
        <v>0</v>
      </c>
      <c r="J539" s="90">
        <f>SUM(J540:J546)-J546</f>
        <v>0</v>
      </c>
      <c r="K539" s="91">
        <f>I539+J539</f>
        <v>0</v>
      </c>
    </row>
    <row r="540" spans="1:11" ht="17" hidden="1" outlineLevel="2" collapsed="1">
      <c r="A540" s="39" t="s">
        <v>468</v>
      </c>
      <c r="B540" s="31" t="s">
        <v>360</v>
      </c>
      <c r="C540" s="68" t="s">
        <v>238</v>
      </c>
      <c r="D540" s="60" t="s">
        <v>45</v>
      </c>
      <c r="E540" s="8"/>
      <c r="F540" s="92"/>
      <c r="G540" s="92"/>
      <c r="H540" s="93">
        <f t="shared" ref="H540:H545" si="123">F540+G540</f>
        <v>0</v>
      </c>
      <c r="I540" s="93">
        <f t="shared" ref="I540:J545" si="124">$E540*F540</f>
        <v>0</v>
      </c>
      <c r="J540" s="93">
        <f t="shared" si="124"/>
        <v>0</v>
      </c>
      <c r="K540" s="94">
        <f t="shared" ref="K540:K545" si="125">I540+J540</f>
        <v>0</v>
      </c>
    </row>
    <row r="541" spans="1:11" s="2" customFormat="1" ht="17" hidden="1" outlineLevel="2">
      <c r="A541" s="39" t="s">
        <v>469</v>
      </c>
      <c r="B541" s="31" t="s">
        <v>360</v>
      </c>
      <c r="C541" s="27"/>
      <c r="D541" s="60" t="s">
        <v>45</v>
      </c>
      <c r="E541" s="8"/>
      <c r="F541" s="92"/>
      <c r="G541" s="92"/>
      <c r="H541" s="93">
        <f t="shared" si="123"/>
        <v>0</v>
      </c>
      <c r="I541" s="93">
        <f t="shared" si="124"/>
        <v>0</v>
      </c>
      <c r="J541" s="93">
        <f t="shared" si="124"/>
        <v>0</v>
      </c>
      <c r="K541" s="94">
        <f t="shared" si="125"/>
        <v>0</v>
      </c>
    </row>
    <row r="542" spans="1:11" s="5" customFormat="1" ht="51" hidden="1" outlineLevel="2">
      <c r="A542" s="29"/>
      <c r="B542" s="25" t="s">
        <v>167</v>
      </c>
      <c r="C542" s="27"/>
      <c r="D542" s="63"/>
      <c r="E542" s="26"/>
      <c r="F542" s="97"/>
      <c r="G542" s="97"/>
      <c r="H542" s="93">
        <f t="shared" si="123"/>
        <v>0</v>
      </c>
      <c r="I542" s="93">
        <f t="shared" si="124"/>
        <v>0</v>
      </c>
      <c r="J542" s="93">
        <f t="shared" si="124"/>
        <v>0</v>
      </c>
      <c r="K542" s="94">
        <f t="shared" si="125"/>
        <v>0</v>
      </c>
    </row>
    <row r="543" spans="1:11" s="2" customFormat="1" hidden="1" outlineLevel="2">
      <c r="A543" s="29"/>
      <c r="B543" s="28"/>
      <c r="C543" s="27"/>
      <c r="D543" s="63"/>
      <c r="E543" s="26"/>
      <c r="F543" s="97"/>
      <c r="G543" s="97"/>
      <c r="H543" s="93">
        <f t="shared" si="123"/>
        <v>0</v>
      </c>
      <c r="I543" s="93">
        <f t="shared" si="124"/>
        <v>0</v>
      </c>
      <c r="J543" s="93">
        <f t="shared" si="124"/>
        <v>0</v>
      </c>
      <c r="K543" s="94">
        <f t="shared" si="125"/>
        <v>0</v>
      </c>
    </row>
    <row r="544" spans="1:11" s="2" customFormat="1" hidden="1" outlineLevel="2">
      <c r="A544" s="29"/>
      <c r="B544" s="28"/>
      <c r="C544" s="27"/>
      <c r="D544" s="63"/>
      <c r="E544" s="26"/>
      <c r="F544" s="97"/>
      <c r="G544" s="97"/>
      <c r="H544" s="93">
        <f t="shared" si="123"/>
        <v>0</v>
      </c>
      <c r="I544" s="93">
        <f t="shared" si="124"/>
        <v>0</v>
      </c>
      <c r="J544" s="93">
        <f t="shared" si="124"/>
        <v>0</v>
      </c>
      <c r="K544" s="94">
        <f t="shared" si="125"/>
        <v>0</v>
      </c>
    </row>
    <row r="545" spans="1:12" s="2" customFormat="1" hidden="1" outlineLevel="2">
      <c r="A545" s="29"/>
      <c r="B545" s="28"/>
      <c r="C545" s="27"/>
      <c r="D545" s="63"/>
      <c r="E545" s="26"/>
      <c r="F545" s="97"/>
      <c r="G545" s="97"/>
      <c r="H545" s="93">
        <f t="shared" si="123"/>
        <v>0</v>
      </c>
      <c r="I545" s="93">
        <f t="shared" si="124"/>
        <v>0</v>
      </c>
      <c r="J545" s="93">
        <f t="shared" si="124"/>
        <v>0</v>
      </c>
      <c r="K545" s="94">
        <f t="shared" si="125"/>
        <v>0</v>
      </c>
    </row>
    <row r="546" spans="1:12" ht="22" hidden="1" thickBot="1">
      <c r="A546" s="84"/>
      <c r="B546" s="46" t="s">
        <v>121</v>
      </c>
      <c r="C546" s="78"/>
      <c r="D546" s="72"/>
      <c r="E546" s="47"/>
      <c r="F546" s="106"/>
      <c r="G546" s="106"/>
      <c r="H546" s="106"/>
      <c r="I546" s="106"/>
      <c r="J546" s="106"/>
      <c r="K546" s="107">
        <f>K9+K394+K432</f>
        <v>0</v>
      </c>
    </row>
    <row r="547" spans="1:12" ht="30" hidden="1" customHeight="1">
      <c r="A547" s="85"/>
      <c r="B547" s="48" t="s">
        <v>165</v>
      </c>
      <c r="C547" s="79"/>
      <c r="D547" s="73"/>
      <c r="E547" s="49"/>
      <c r="F547" s="108"/>
      <c r="G547" s="108"/>
      <c r="H547" s="108"/>
      <c r="I547" s="108"/>
      <c r="J547" s="108"/>
      <c r="K547" s="109"/>
    </row>
    <row r="548" spans="1:12" s="4" customFormat="1" ht="51.75" customHeight="1" outlineLevel="1">
      <c r="A548" s="120"/>
      <c r="B548" s="232" t="s">
        <v>701</v>
      </c>
      <c r="C548" s="122"/>
      <c r="D548" s="123"/>
      <c r="E548" s="124"/>
      <c r="F548" s="100"/>
      <c r="G548" s="100"/>
      <c r="H548" s="101">
        <f t="shared" ref="H548:H562" si="126">F548+G548</f>
        <v>0</v>
      </c>
      <c r="I548" s="101">
        <f t="shared" ref="I548:I562" si="127">$E548*F548</f>
        <v>0</v>
      </c>
      <c r="J548" s="101">
        <f t="shared" ref="J548:J562" si="128">$E548*G548</f>
        <v>0</v>
      </c>
      <c r="K548" s="110">
        <f t="shared" ref="K548:K562" si="129">I548+J548</f>
        <v>0</v>
      </c>
      <c r="L548" s="4" t="s">
        <v>655</v>
      </c>
    </row>
    <row r="549" spans="1:12" s="4" customFormat="1" ht="25.5" customHeight="1" outlineLevel="1">
      <c r="A549" s="199" t="s">
        <v>12</v>
      </c>
      <c r="B549" s="197" t="s">
        <v>646</v>
      </c>
      <c r="C549" s="200"/>
      <c r="D549" s="201" t="s">
        <v>25</v>
      </c>
      <c r="E549" s="202">
        <v>121.68</v>
      </c>
      <c r="F549" s="203"/>
      <c r="G549" s="203" t="e">
        <f>'отделочные работы'!#REF!+'отделочные работы'!#REF!</f>
        <v>#REF!</v>
      </c>
      <c r="H549" s="101" t="e">
        <f t="shared" si="126"/>
        <v>#REF!</v>
      </c>
      <c r="I549" s="101">
        <f t="shared" si="127"/>
        <v>0</v>
      </c>
      <c r="J549" s="101" t="e">
        <f t="shared" si="128"/>
        <v>#REF!</v>
      </c>
      <c r="K549" s="110" t="e">
        <f t="shared" si="129"/>
        <v>#REF!</v>
      </c>
    </row>
    <row r="550" spans="1:12" s="4" customFormat="1" ht="17" outlineLevel="1">
      <c r="A550" s="199" t="s">
        <v>13</v>
      </c>
      <c r="B550" s="197" t="e">
        <f>'отделочные работы'!#REF!</f>
        <v>#REF!</v>
      </c>
      <c r="C550" s="200" t="s">
        <v>656</v>
      </c>
      <c r="D550" s="201" t="s">
        <v>45</v>
      </c>
      <c r="E550" s="202">
        <v>402.5</v>
      </c>
      <c r="F550" s="203">
        <v>200</v>
      </c>
      <c r="G550" s="203">
        <v>180</v>
      </c>
      <c r="H550" s="101">
        <f t="shared" si="126"/>
        <v>380</v>
      </c>
      <c r="I550" s="101">
        <f t="shared" si="127"/>
        <v>80500</v>
      </c>
      <c r="J550" s="101">
        <f t="shared" si="128"/>
        <v>72450</v>
      </c>
      <c r="K550" s="110">
        <f t="shared" si="129"/>
        <v>152950</v>
      </c>
      <c r="L550" s="183"/>
    </row>
    <row r="551" spans="1:12" s="4" customFormat="1" ht="15.75" customHeight="1" outlineLevel="1">
      <c r="A551" s="199"/>
      <c r="B551" s="197" t="s">
        <v>645</v>
      </c>
      <c r="C551" s="200"/>
      <c r="D551" s="201"/>
      <c r="E551" s="202"/>
      <c r="F551" s="203"/>
      <c r="G551" s="203"/>
      <c r="H551" s="101">
        <f t="shared" si="126"/>
        <v>0</v>
      </c>
      <c r="I551" s="101">
        <f t="shared" si="127"/>
        <v>0</v>
      </c>
      <c r="J551" s="101">
        <f t="shared" si="128"/>
        <v>0</v>
      </c>
      <c r="K551" s="110">
        <f t="shared" si="129"/>
        <v>0</v>
      </c>
    </row>
    <row r="552" spans="1:12" s="4" customFormat="1" ht="25.5" customHeight="1" outlineLevel="1">
      <c r="A552" s="199" t="s">
        <v>12</v>
      </c>
      <c r="B552" s="197" t="s">
        <v>646</v>
      </c>
      <c r="C552" s="200"/>
      <c r="D552" s="201" t="s">
        <v>25</v>
      </c>
      <c r="E552" s="202">
        <v>429.42</v>
      </c>
      <c r="F552" s="203"/>
      <c r="G552" s="203" t="e">
        <f>G549</f>
        <v>#REF!</v>
      </c>
      <c r="H552" s="101" t="e">
        <f t="shared" si="126"/>
        <v>#REF!</v>
      </c>
      <c r="I552" s="101">
        <f t="shared" si="127"/>
        <v>0</v>
      </c>
      <c r="J552" s="101" t="e">
        <f t="shared" si="128"/>
        <v>#REF!</v>
      </c>
      <c r="K552" s="110" t="e">
        <f t="shared" si="129"/>
        <v>#REF!</v>
      </c>
    </row>
    <row r="553" spans="1:12" s="4" customFormat="1" ht="17" outlineLevel="1">
      <c r="A553" s="199" t="s">
        <v>13</v>
      </c>
      <c r="B553" s="197" t="s">
        <v>668</v>
      </c>
      <c r="C553" s="200"/>
      <c r="D553" s="201"/>
      <c r="E553" s="202">
        <v>225</v>
      </c>
      <c r="F553" s="203"/>
      <c r="G553" s="203">
        <v>450</v>
      </c>
      <c r="H553" s="101">
        <f t="shared" si="126"/>
        <v>450</v>
      </c>
      <c r="I553" s="101">
        <f t="shared" si="127"/>
        <v>0</v>
      </c>
      <c r="J553" s="101">
        <f t="shared" si="128"/>
        <v>101250</v>
      </c>
      <c r="K553" s="110">
        <f t="shared" si="129"/>
        <v>101250</v>
      </c>
    </row>
    <row r="554" spans="1:12" s="4" customFormat="1" ht="17" outlineLevel="1">
      <c r="A554" s="204" t="s">
        <v>117</v>
      </c>
      <c r="B554" s="197" t="e">
        <f>'отделочные работы'!#REF!</f>
        <v>#REF!</v>
      </c>
      <c r="C554" s="205"/>
      <c r="D554" s="201" t="s">
        <v>611</v>
      </c>
      <c r="E554" s="206">
        <v>109</v>
      </c>
      <c r="F554" s="207">
        <v>260</v>
      </c>
      <c r="G554" s="207" t="e">
        <f>'отделочные работы'!#REF!-F554</f>
        <v>#REF!</v>
      </c>
      <c r="H554" s="112" t="e">
        <f t="shared" si="126"/>
        <v>#REF!</v>
      </c>
      <c r="I554" s="112">
        <f t="shared" si="127"/>
        <v>28340</v>
      </c>
      <c r="J554" s="112" t="e">
        <f t="shared" si="128"/>
        <v>#REF!</v>
      </c>
      <c r="K554" s="113" t="e">
        <f t="shared" si="129"/>
        <v>#REF!</v>
      </c>
    </row>
    <row r="555" spans="1:12" s="4" customFormat="1" ht="42" customHeight="1" outlineLevel="1">
      <c r="A555" s="199" t="s">
        <v>12</v>
      </c>
      <c r="B555" s="197" t="e">
        <f>'отделочные работы'!#REF!</f>
        <v>#REF!</v>
      </c>
      <c r="C555" s="200"/>
      <c r="D555" s="201" t="s">
        <v>611</v>
      </c>
      <c r="E555" s="202">
        <v>258.5</v>
      </c>
      <c r="F555" s="203">
        <v>390</v>
      </c>
      <c r="G555" s="203" t="e">
        <f>'отделочные работы'!#REF!-F555</f>
        <v>#REF!</v>
      </c>
      <c r="H555" s="101" t="e">
        <f t="shared" si="126"/>
        <v>#REF!</v>
      </c>
      <c r="I555" s="101">
        <f t="shared" si="127"/>
        <v>100815</v>
      </c>
      <c r="J555" s="101" t="e">
        <f t="shared" si="128"/>
        <v>#REF!</v>
      </c>
      <c r="K555" s="110" t="e">
        <f t="shared" si="129"/>
        <v>#REF!</v>
      </c>
    </row>
    <row r="556" spans="1:12" s="4" customFormat="1" ht="17" outlineLevel="1">
      <c r="A556" s="199" t="s">
        <v>109</v>
      </c>
      <c r="B556" s="197" t="s">
        <v>204</v>
      </c>
      <c r="C556" s="200" t="s">
        <v>661</v>
      </c>
      <c r="D556" s="201" t="s">
        <v>25</v>
      </c>
      <c r="E556" s="202">
        <f>842*0.3</f>
        <v>252.6</v>
      </c>
      <c r="F556" s="203">
        <f>650*1.1</f>
        <v>715</v>
      </c>
      <c r="G556" s="203">
        <v>450</v>
      </c>
      <c r="H556" s="101">
        <f t="shared" si="126"/>
        <v>1165</v>
      </c>
      <c r="I556" s="101">
        <f t="shared" si="127"/>
        <v>180609</v>
      </c>
      <c r="J556" s="101">
        <f t="shared" si="128"/>
        <v>113670</v>
      </c>
      <c r="K556" s="110">
        <f t="shared" si="129"/>
        <v>294279</v>
      </c>
    </row>
    <row r="557" spans="1:12" s="4" customFormat="1" ht="17" outlineLevel="1">
      <c r="A557" s="199" t="s">
        <v>115</v>
      </c>
      <c r="B557" s="197" t="s">
        <v>203</v>
      </c>
      <c r="C557" s="200" t="s">
        <v>662</v>
      </c>
      <c r="D557" s="201" t="s">
        <v>25</v>
      </c>
      <c r="E557" s="202">
        <f>E558*0.15</f>
        <v>126.3</v>
      </c>
      <c r="F557" s="203">
        <f>1650*1.26</f>
        <v>2079</v>
      </c>
      <c r="G557" s="203">
        <v>650</v>
      </c>
      <c r="H557" s="101">
        <f t="shared" si="126"/>
        <v>2729</v>
      </c>
      <c r="I557" s="101">
        <f t="shared" si="127"/>
        <v>262577.7</v>
      </c>
      <c r="J557" s="101">
        <f t="shared" si="128"/>
        <v>82095</v>
      </c>
      <c r="K557" s="110">
        <f t="shared" si="129"/>
        <v>344672.7</v>
      </c>
    </row>
    <row r="558" spans="1:12" s="4" customFormat="1" ht="17" outlineLevel="1">
      <c r="A558" s="199" t="s">
        <v>116</v>
      </c>
      <c r="B558" s="197" t="s">
        <v>684</v>
      </c>
      <c r="C558" s="200" t="s">
        <v>663</v>
      </c>
      <c r="D558" s="201" t="s">
        <v>45</v>
      </c>
      <c r="E558" s="202">
        <v>842</v>
      </c>
      <c r="F558" s="208">
        <f>2850*0.025*6</f>
        <v>427.5</v>
      </c>
      <c r="G558" s="203">
        <f>37.5*6</f>
        <v>225</v>
      </c>
      <c r="H558" s="101">
        <f t="shared" si="126"/>
        <v>652.5</v>
      </c>
      <c r="I558" s="101">
        <f t="shared" si="127"/>
        <v>359955</v>
      </c>
      <c r="J558" s="101">
        <f t="shared" si="128"/>
        <v>189450</v>
      </c>
      <c r="K558" s="110">
        <f t="shared" si="129"/>
        <v>549405</v>
      </c>
    </row>
    <row r="559" spans="1:12" s="4" customFormat="1" ht="15.75" customHeight="1" outlineLevel="1">
      <c r="A559" s="199"/>
      <c r="B559" s="197" t="s">
        <v>696</v>
      </c>
      <c r="C559" s="200"/>
      <c r="D559" s="201"/>
      <c r="E559" s="202"/>
      <c r="F559" s="100"/>
      <c r="G559" s="100"/>
      <c r="H559" s="101">
        <f t="shared" si="126"/>
        <v>0</v>
      </c>
      <c r="I559" s="101">
        <f t="shared" si="127"/>
        <v>0</v>
      </c>
      <c r="J559" s="101">
        <f t="shared" si="128"/>
        <v>0</v>
      </c>
      <c r="K559" s="110">
        <f t="shared" si="129"/>
        <v>0</v>
      </c>
    </row>
    <row r="560" spans="1:12" s="4" customFormat="1" ht="25.5" customHeight="1" outlineLevel="1">
      <c r="A560" s="199" t="s">
        <v>12</v>
      </c>
      <c r="B560" s="197" t="s">
        <v>651</v>
      </c>
      <c r="C560" s="200"/>
      <c r="D560" s="201" t="s">
        <v>45</v>
      </c>
      <c r="E560" s="202">
        <v>57</v>
      </c>
      <c r="F560" s="100"/>
      <c r="G560" s="100">
        <v>250</v>
      </c>
      <c r="H560" s="101">
        <f t="shared" si="126"/>
        <v>250</v>
      </c>
      <c r="I560" s="101">
        <f t="shared" si="127"/>
        <v>0</v>
      </c>
      <c r="J560" s="101">
        <f t="shared" si="128"/>
        <v>14250</v>
      </c>
      <c r="K560" s="110">
        <f t="shared" si="129"/>
        <v>14250</v>
      </c>
    </row>
    <row r="561" spans="1:12" s="4" customFormat="1" ht="17" outlineLevel="1">
      <c r="A561" s="199" t="s">
        <v>13</v>
      </c>
      <c r="B561" s="197" t="s">
        <v>653</v>
      </c>
      <c r="C561" s="200"/>
      <c r="D561" s="201" t="s">
        <v>45</v>
      </c>
      <c r="E561" s="202">
        <v>57</v>
      </c>
      <c r="F561" s="184">
        <f>4980/18*2*1.069</f>
        <v>591.51</v>
      </c>
      <c r="G561" s="184">
        <v>600</v>
      </c>
      <c r="H561" s="101">
        <f t="shared" si="126"/>
        <v>1191.51</v>
      </c>
      <c r="I561" s="101">
        <f t="shared" si="127"/>
        <v>33716.07</v>
      </c>
      <c r="J561" s="101">
        <f t="shared" si="128"/>
        <v>34200</v>
      </c>
      <c r="K561" s="110">
        <f t="shared" si="129"/>
        <v>67916.070000000007</v>
      </c>
      <c r="L561" s="4" t="s">
        <v>703</v>
      </c>
    </row>
    <row r="562" spans="1:12" s="4" customFormat="1" ht="15.75" customHeight="1" outlineLevel="1">
      <c r="A562" s="199" t="s">
        <v>10</v>
      </c>
      <c r="B562" s="197" t="s">
        <v>652</v>
      </c>
      <c r="C562" s="200" t="s">
        <v>664</v>
      </c>
      <c r="D562" s="201" t="s">
        <v>45</v>
      </c>
      <c r="E562" s="202">
        <v>9</v>
      </c>
      <c r="F562" s="184">
        <v>750</v>
      </c>
      <c r="G562" s="184">
        <v>680</v>
      </c>
      <c r="H562" s="101">
        <f t="shared" si="126"/>
        <v>1430</v>
      </c>
      <c r="I562" s="101">
        <f t="shared" si="127"/>
        <v>6750</v>
      </c>
      <c r="J562" s="101">
        <f t="shared" si="128"/>
        <v>6120</v>
      </c>
      <c r="K562" s="110">
        <f t="shared" si="129"/>
        <v>12870</v>
      </c>
    </row>
    <row r="563" spans="1:12" s="136" customFormat="1" ht="30" customHeight="1">
      <c r="A563" s="209"/>
      <c r="B563" s="210" t="s">
        <v>606</v>
      </c>
      <c r="C563" s="211"/>
      <c r="D563" s="212"/>
      <c r="E563" s="213"/>
      <c r="F563" s="214"/>
      <c r="G563" s="214"/>
      <c r="H563" s="134"/>
      <c r="I563" s="134"/>
      <c r="J563" s="134"/>
      <c r="K563" s="135"/>
      <c r="L563" s="136" t="s">
        <v>665</v>
      </c>
    </row>
    <row r="564" spans="1:12" s="4" customFormat="1" ht="15.75" customHeight="1" outlineLevel="1">
      <c r="A564" s="199" t="s">
        <v>10</v>
      </c>
      <c r="B564" s="197" t="s">
        <v>685</v>
      </c>
      <c r="C564" s="200"/>
      <c r="D564" s="201" t="s">
        <v>600</v>
      </c>
      <c r="E564" s="202">
        <v>57</v>
      </c>
      <c r="F564" s="203"/>
      <c r="G564" s="203">
        <v>1887.18</v>
      </c>
      <c r="H564" s="101">
        <f t="shared" ref="H564:H612" si="130">F564+G564</f>
        <v>1887.18</v>
      </c>
      <c r="I564" s="101">
        <f t="shared" ref="I564:J582" si="131">$E564*F564</f>
        <v>0</v>
      </c>
      <c r="J564" s="101">
        <f t="shared" si="131"/>
        <v>107569.26</v>
      </c>
      <c r="K564" s="110">
        <f t="shared" ref="K564:K612" si="132">I564+J564</f>
        <v>107569.26</v>
      </c>
    </row>
    <row r="565" spans="1:12" s="2" customFormat="1" ht="15.75" hidden="1" customHeight="1" outlineLevel="1">
      <c r="A565" s="138"/>
      <c r="B565" s="139" t="s">
        <v>603</v>
      </c>
      <c r="C565" s="140"/>
      <c r="D565" s="141" t="s">
        <v>600</v>
      </c>
      <c r="E565" s="142">
        <v>57</v>
      </c>
      <c r="F565" s="98"/>
      <c r="G565" s="98"/>
      <c r="H565" s="97">
        <f t="shared" si="130"/>
        <v>0</v>
      </c>
      <c r="I565" s="97">
        <f t="shared" si="131"/>
        <v>0</v>
      </c>
      <c r="J565" s="97">
        <f t="shared" si="131"/>
        <v>0</v>
      </c>
      <c r="K565" s="143">
        <f t="shared" si="132"/>
        <v>0</v>
      </c>
    </row>
    <row r="566" spans="1:12" s="2" customFormat="1" ht="17" hidden="1" outlineLevel="1">
      <c r="A566" s="138"/>
      <c r="B566" s="139" t="s">
        <v>602</v>
      </c>
      <c r="C566" s="140"/>
      <c r="D566" s="141" t="s">
        <v>25</v>
      </c>
      <c r="E566" s="142">
        <v>5.3</v>
      </c>
      <c r="F566" s="98"/>
      <c r="G566" s="98"/>
      <c r="H566" s="97">
        <f t="shared" si="130"/>
        <v>0</v>
      </c>
      <c r="I566" s="97">
        <f t="shared" si="131"/>
        <v>0</v>
      </c>
      <c r="J566" s="97">
        <f t="shared" si="131"/>
        <v>0</v>
      </c>
      <c r="K566" s="143">
        <f t="shared" si="132"/>
        <v>0</v>
      </c>
    </row>
    <row r="567" spans="1:12" s="4" customFormat="1" ht="17" outlineLevel="1">
      <c r="A567" s="199" t="s">
        <v>7</v>
      </c>
      <c r="B567" s="197" t="s">
        <v>688</v>
      </c>
      <c r="C567" s="200"/>
      <c r="D567" s="201" t="s">
        <v>25</v>
      </c>
      <c r="E567" s="202">
        <f>48.9+2</f>
        <v>50.9</v>
      </c>
      <c r="F567" s="100"/>
      <c r="G567" s="198">
        <v>11700</v>
      </c>
      <c r="H567" s="101">
        <f t="shared" si="130"/>
        <v>11700</v>
      </c>
      <c r="I567" s="101">
        <f t="shared" si="131"/>
        <v>0</v>
      </c>
      <c r="J567" s="101">
        <f t="shared" si="131"/>
        <v>595530</v>
      </c>
      <c r="K567" s="110">
        <f t="shared" si="132"/>
        <v>595530</v>
      </c>
    </row>
    <row r="568" spans="1:12" s="4" customFormat="1" ht="34" outlineLevel="1">
      <c r="A568" s="199" t="s">
        <v>8</v>
      </c>
      <c r="B568" s="197" t="s">
        <v>605</v>
      </c>
      <c r="C568" s="233" t="s">
        <v>666</v>
      </c>
      <c r="D568" s="201" t="s">
        <v>611</v>
      </c>
      <c r="E568" s="202">
        <v>360</v>
      </c>
      <c r="F568" s="100">
        <v>650</v>
      </c>
      <c r="G568" s="100">
        <f>F568*0.6</f>
        <v>390</v>
      </c>
      <c r="H568" s="101">
        <f t="shared" si="130"/>
        <v>1040</v>
      </c>
      <c r="I568" s="101">
        <f t="shared" si="131"/>
        <v>234000</v>
      </c>
      <c r="J568" s="101">
        <f t="shared" si="131"/>
        <v>140400</v>
      </c>
      <c r="K568" s="110">
        <f t="shared" si="132"/>
        <v>374400</v>
      </c>
      <c r="L568" s="4" t="s">
        <v>702</v>
      </c>
    </row>
    <row r="569" spans="1:12" s="187" customFormat="1" ht="30" customHeight="1">
      <c r="A569" s="234"/>
      <c r="B569" s="235" t="s">
        <v>607</v>
      </c>
      <c r="C569" s="236"/>
      <c r="D569" s="237"/>
      <c r="E569" s="238"/>
      <c r="F569" s="185"/>
      <c r="G569" s="185"/>
      <c r="H569" s="185"/>
      <c r="I569" s="185"/>
      <c r="J569" s="185"/>
      <c r="K569" s="186"/>
    </row>
    <row r="570" spans="1:12" s="4" customFormat="1" ht="25.5" customHeight="1" outlineLevel="1">
      <c r="A570" s="199" t="s">
        <v>12</v>
      </c>
      <c r="B570" s="197" t="s">
        <v>646</v>
      </c>
      <c r="C570" s="200"/>
      <c r="D570" s="201" t="s">
        <v>25</v>
      </c>
      <c r="E570" s="202">
        <v>90.28</v>
      </c>
      <c r="F570" s="203"/>
      <c r="G570" s="203" t="e">
        <f>G549</f>
        <v>#REF!</v>
      </c>
      <c r="H570" s="101" t="e">
        <f>F570+G570</f>
        <v>#REF!</v>
      </c>
      <c r="I570" s="101">
        <f>$E570*F570</f>
        <v>0</v>
      </c>
      <c r="J570" s="101" t="e">
        <f>$E570*G570</f>
        <v>#REF!</v>
      </c>
      <c r="K570" s="110" t="e">
        <f>I570+J570</f>
        <v>#REF!</v>
      </c>
    </row>
    <row r="571" spans="1:12" s="4" customFormat="1" ht="17" outlineLevel="1">
      <c r="A571" s="199" t="s">
        <v>6</v>
      </c>
      <c r="B571" s="197" t="s">
        <v>679</v>
      </c>
      <c r="C571" s="200"/>
      <c r="D571" s="201" t="s">
        <v>600</v>
      </c>
      <c r="E571" s="202">
        <v>1</v>
      </c>
      <c r="F571" s="227">
        <v>5820</v>
      </c>
      <c r="G571" s="227">
        <v>2500</v>
      </c>
      <c r="H571" s="101">
        <f t="shared" si="130"/>
        <v>8320</v>
      </c>
      <c r="I571" s="101">
        <f t="shared" si="131"/>
        <v>5820</v>
      </c>
      <c r="J571" s="101">
        <f t="shared" si="131"/>
        <v>2500</v>
      </c>
      <c r="K571" s="110">
        <f t="shared" si="132"/>
        <v>8320</v>
      </c>
    </row>
    <row r="572" spans="1:12" s="4" customFormat="1" ht="17" outlineLevel="1">
      <c r="A572" s="199" t="s">
        <v>9</v>
      </c>
      <c r="B572" s="197" t="s">
        <v>609</v>
      </c>
      <c r="C572" s="200"/>
      <c r="D572" s="201" t="s">
        <v>11</v>
      </c>
      <c r="E572" s="202">
        <v>1</v>
      </c>
      <c r="F572" s="198">
        <v>37500</v>
      </c>
      <c r="G572" s="198">
        <v>32000</v>
      </c>
      <c r="H572" s="101">
        <f t="shared" si="130"/>
        <v>69500</v>
      </c>
      <c r="I572" s="101">
        <f t="shared" si="131"/>
        <v>37500</v>
      </c>
      <c r="J572" s="101">
        <f t="shared" si="131"/>
        <v>32000</v>
      </c>
      <c r="K572" s="110">
        <f t="shared" si="132"/>
        <v>69500</v>
      </c>
    </row>
    <row r="573" spans="1:12" s="4" customFormat="1" ht="25.5" customHeight="1" outlineLevel="1">
      <c r="A573" s="199" t="s">
        <v>12</v>
      </c>
      <c r="B573" s="197" t="s">
        <v>673</v>
      </c>
      <c r="C573" s="200"/>
      <c r="D573" s="201" t="s">
        <v>25</v>
      </c>
      <c r="E573" s="202">
        <v>5.55</v>
      </c>
      <c r="F573" s="203">
        <f>650*1.1</f>
        <v>715</v>
      </c>
      <c r="G573" s="203">
        <v>450</v>
      </c>
      <c r="H573" s="101">
        <f>F573+G573</f>
        <v>1165</v>
      </c>
      <c r="I573" s="101">
        <f>$E573*F573</f>
        <v>3968.25</v>
      </c>
      <c r="J573" s="101">
        <f>$E573*G573</f>
        <v>2497.5</v>
      </c>
      <c r="K573" s="110">
        <f>I573+J573</f>
        <v>6465.75</v>
      </c>
    </row>
    <row r="574" spans="1:12" s="4" customFormat="1" ht="17" outlineLevel="1">
      <c r="A574" s="199" t="s">
        <v>109</v>
      </c>
      <c r="B574" s="197" t="s">
        <v>610</v>
      </c>
      <c r="C574" s="200"/>
      <c r="D574" s="201" t="s">
        <v>611</v>
      </c>
      <c r="E574" s="202">
        <v>37</v>
      </c>
      <c r="F574" s="203">
        <v>3950</v>
      </c>
      <c r="G574" s="203">
        <f>F574*0.5</f>
        <v>1975</v>
      </c>
      <c r="H574" s="101">
        <f t="shared" si="130"/>
        <v>5925</v>
      </c>
      <c r="I574" s="101">
        <f t="shared" si="131"/>
        <v>146150</v>
      </c>
      <c r="J574" s="101">
        <f t="shared" si="131"/>
        <v>73075</v>
      </c>
      <c r="K574" s="110">
        <f t="shared" si="132"/>
        <v>219225</v>
      </c>
    </row>
    <row r="575" spans="1:12" s="4" customFormat="1" ht="25.5" customHeight="1" outlineLevel="1">
      <c r="A575" s="199" t="s">
        <v>12</v>
      </c>
      <c r="B575" s="197" t="s">
        <v>686</v>
      </c>
      <c r="C575" s="200"/>
      <c r="D575" s="201" t="s">
        <v>25</v>
      </c>
      <c r="E575" s="202">
        <f>E570-E573</f>
        <v>84.73</v>
      </c>
      <c r="F575" s="203">
        <f>650*1.1</f>
        <v>715</v>
      </c>
      <c r="G575" s="203">
        <v>350</v>
      </c>
      <c r="H575" s="101">
        <f>F575+G575</f>
        <v>1065</v>
      </c>
      <c r="I575" s="101">
        <f>$E575*F575</f>
        <v>60581.95</v>
      </c>
      <c r="J575" s="101">
        <f>$E575*G575</f>
        <v>29655.5</v>
      </c>
      <c r="K575" s="110">
        <f>I575+J575</f>
        <v>90237.45</v>
      </c>
    </row>
    <row r="576" spans="1:12" s="196" customFormat="1" ht="15.75" customHeight="1" outlineLevel="1">
      <c r="A576" s="188"/>
      <c r="B576" s="189" t="s">
        <v>612</v>
      </c>
      <c r="C576" s="190"/>
      <c r="D576" s="191"/>
      <c r="E576" s="192"/>
      <c r="F576" s="193"/>
      <c r="G576" s="193"/>
      <c r="H576" s="194">
        <f t="shared" si="130"/>
        <v>0</v>
      </c>
      <c r="I576" s="194">
        <f t="shared" si="131"/>
        <v>0</v>
      </c>
      <c r="J576" s="194">
        <f t="shared" si="131"/>
        <v>0</v>
      </c>
      <c r="K576" s="195">
        <f t="shared" si="132"/>
        <v>0</v>
      </c>
    </row>
    <row r="577" spans="1:12" s="4" customFormat="1" ht="54.75" customHeight="1" outlineLevel="1">
      <c r="A577" s="199" t="s">
        <v>12</v>
      </c>
      <c r="B577" s="197" t="s">
        <v>675</v>
      </c>
      <c r="C577" s="200"/>
      <c r="D577" s="201" t="s">
        <v>11</v>
      </c>
      <c r="E577" s="202">
        <v>3</v>
      </c>
      <c r="F577" s="227">
        <f>25000</f>
        <v>25000</v>
      </c>
      <c r="G577" s="227">
        <v>32000</v>
      </c>
      <c r="H577" s="101">
        <f t="shared" si="130"/>
        <v>57000</v>
      </c>
      <c r="I577" s="101">
        <f t="shared" si="131"/>
        <v>75000</v>
      </c>
      <c r="J577" s="101">
        <f t="shared" si="131"/>
        <v>96000</v>
      </c>
      <c r="K577" s="110">
        <f t="shared" si="132"/>
        <v>171000</v>
      </c>
    </row>
    <row r="578" spans="1:12" s="4" customFormat="1" ht="34" outlineLevel="1">
      <c r="A578" s="199" t="s">
        <v>13</v>
      </c>
      <c r="B578" s="197" t="s">
        <v>674</v>
      </c>
      <c r="C578" s="200"/>
      <c r="D578" s="201" t="s">
        <v>25</v>
      </c>
      <c r="E578" s="202">
        <v>7.5</v>
      </c>
      <c r="F578" s="203"/>
      <c r="G578" s="203">
        <v>2250</v>
      </c>
      <c r="H578" s="101">
        <f t="shared" si="130"/>
        <v>2250</v>
      </c>
      <c r="I578" s="101">
        <f t="shared" si="131"/>
        <v>0</v>
      </c>
      <c r="J578" s="101">
        <f t="shared" si="131"/>
        <v>16875</v>
      </c>
      <c r="K578" s="110">
        <f t="shared" si="132"/>
        <v>16875</v>
      </c>
    </row>
    <row r="579" spans="1:12" s="4" customFormat="1" ht="34" outlineLevel="1">
      <c r="A579" s="199" t="s">
        <v>13</v>
      </c>
      <c r="B579" s="197" t="s">
        <v>676</v>
      </c>
      <c r="C579" s="200"/>
      <c r="D579" s="201" t="s">
        <v>11</v>
      </c>
      <c r="E579" s="202">
        <v>2</v>
      </c>
      <c r="F579" s="227">
        <v>13500</v>
      </c>
      <c r="G579" s="227">
        <v>25000</v>
      </c>
      <c r="H579" s="101">
        <f t="shared" si="130"/>
        <v>38500</v>
      </c>
      <c r="I579" s="101">
        <f t="shared" si="131"/>
        <v>27000</v>
      </c>
      <c r="J579" s="101">
        <f t="shared" si="131"/>
        <v>50000</v>
      </c>
      <c r="K579" s="110">
        <f t="shared" si="132"/>
        <v>77000</v>
      </c>
    </row>
    <row r="580" spans="1:12" s="4" customFormat="1" ht="17" outlineLevel="1">
      <c r="A580" s="199" t="s">
        <v>13</v>
      </c>
      <c r="B580" s="197" t="s">
        <v>678</v>
      </c>
      <c r="C580" s="200"/>
      <c r="D580" s="201" t="s">
        <v>25</v>
      </c>
      <c r="E580" s="202">
        <v>3</v>
      </c>
      <c r="F580" s="203"/>
      <c r="G580" s="203">
        <v>2250</v>
      </c>
      <c r="H580" s="101">
        <f t="shared" si="130"/>
        <v>2250</v>
      </c>
      <c r="I580" s="101">
        <f t="shared" si="131"/>
        <v>0</v>
      </c>
      <c r="J580" s="101">
        <f t="shared" si="131"/>
        <v>6750</v>
      </c>
      <c r="K580" s="110">
        <f t="shared" si="132"/>
        <v>6750</v>
      </c>
    </row>
    <row r="581" spans="1:12" s="4" customFormat="1" ht="15.75" customHeight="1" outlineLevel="1">
      <c r="A581" s="199" t="s">
        <v>10</v>
      </c>
      <c r="B581" s="197" t="s">
        <v>677</v>
      </c>
      <c r="C581" s="200"/>
      <c r="D581" s="201" t="s">
        <v>600</v>
      </c>
      <c r="E581" s="202">
        <v>1</v>
      </c>
      <c r="F581" s="227">
        <f>F571</f>
        <v>5820</v>
      </c>
      <c r="G581" s="227">
        <f>G571</f>
        <v>2500</v>
      </c>
      <c r="H581" s="101">
        <f t="shared" si="130"/>
        <v>8320</v>
      </c>
      <c r="I581" s="101">
        <f t="shared" si="131"/>
        <v>5820</v>
      </c>
      <c r="J581" s="101">
        <f t="shared" si="131"/>
        <v>2500</v>
      </c>
      <c r="K581" s="110">
        <f t="shared" si="132"/>
        <v>8320</v>
      </c>
    </row>
    <row r="582" spans="1:12" s="4" customFormat="1" ht="15.75" customHeight="1" outlineLevel="1">
      <c r="A582" s="199" t="s">
        <v>12</v>
      </c>
      <c r="B582" s="197" t="s">
        <v>616</v>
      </c>
      <c r="C582" s="200"/>
      <c r="D582" s="201" t="s">
        <v>25</v>
      </c>
      <c r="E582" s="202">
        <v>449.2</v>
      </c>
      <c r="F582" s="100"/>
      <c r="G582" s="228">
        <v>470</v>
      </c>
      <c r="H582" s="101">
        <f t="shared" si="130"/>
        <v>470</v>
      </c>
      <c r="I582" s="101">
        <f t="shared" si="131"/>
        <v>0</v>
      </c>
      <c r="J582" s="101">
        <f t="shared" si="131"/>
        <v>211124</v>
      </c>
      <c r="K582" s="110">
        <f t="shared" si="132"/>
        <v>211124</v>
      </c>
    </row>
    <row r="583" spans="1:12" s="196" customFormat="1" ht="15.75" customHeight="1" outlineLevel="1">
      <c r="A583" s="188"/>
      <c r="B583" s="189" t="s">
        <v>618</v>
      </c>
      <c r="C583" s="190"/>
      <c r="D583" s="191"/>
      <c r="E583" s="192"/>
      <c r="F583" s="193"/>
      <c r="G583" s="193"/>
      <c r="H583" s="194">
        <f t="shared" ref="H583:H594" si="133">F583+G583</f>
        <v>0</v>
      </c>
      <c r="I583" s="194">
        <f t="shared" ref="I583:I594" si="134">$E583*F583</f>
        <v>0</v>
      </c>
      <c r="J583" s="194">
        <f t="shared" ref="J583:J594" si="135">$E583*G583</f>
        <v>0</v>
      </c>
      <c r="K583" s="195">
        <f t="shared" ref="K583:K594" si="136">I583+J583</f>
        <v>0</v>
      </c>
      <c r="L583" s="196" t="s">
        <v>669</v>
      </c>
    </row>
    <row r="584" spans="1:12" s="4" customFormat="1" ht="36.75" customHeight="1" outlineLevel="1">
      <c r="A584" s="199" t="s">
        <v>12</v>
      </c>
      <c r="B584" s="197" t="s">
        <v>634</v>
      </c>
      <c r="C584" s="200"/>
      <c r="D584" s="201" t="s">
        <v>25</v>
      </c>
      <c r="E584" s="202">
        <v>80</v>
      </c>
      <c r="F584" s="203">
        <f>650*1.1</f>
        <v>715</v>
      </c>
      <c r="G584" s="203">
        <v>450</v>
      </c>
      <c r="H584" s="101">
        <f t="shared" si="133"/>
        <v>1165</v>
      </c>
      <c r="I584" s="101">
        <f t="shared" si="134"/>
        <v>57200</v>
      </c>
      <c r="J584" s="101">
        <f t="shared" si="135"/>
        <v>36000</v>
      </c>
      <c r="K584" s="110">
        <f t="shared" si="136"/>
        <v>93200</v>
      </c>
    </row>
    <row r="585" spans="1:12" s="4" customFormat="1" ht="17" outlineLevel="1">
      <c r="A585" s="199" t="s">
        <v>7</v>
      </c>
      <c r="B585" s="197" t="e">
        <f>B554</f>
        <v>#REF!</v>
      </c>
      <c r="C585" s="200"/>
      <c r="D585" s="201" t="s">
        <v>611</v>
      </c>
      <c r="E585" s="202">
        <v>108</v>
      </c>
      <c r="F585" s="203">
        <f>F554</f>
        <v>260</v>
      </c>
      <c r="G585" s="203" t="e">
        <f>G554</f>
        <v>#REF!</v>
      </c>
      <c r="H585" s="101" t="e">
        <f t="shared" si="133"/>
        <v>#REF!</v>
      </c>
      <c r="I585" s="101">
        <f t="shared" si="134"/>
        <v>28080</v>
      </c>
      <c r="J585" s="101" t="e">
        <f t="shared" si="135"/>
        <v>#REF!</v>
      </c>
      <c r="K585" s="110" t="e">
        <f t="shared" si="136"/>
        <v>#REF!</v>
      </c>
    </row>
    <row r="586" spans="1:12" s="4" customFormat="1" ht="42.75" customHeight="1" outlineLevel="1">
      <c r="A586" s="199"/>
      <c r="B586" s="197" t="s">
        <v>635</v>
      </c>
      <c r="C586" s="200"/>
      <c r="D586" s="201"/>
      <c r="E586" s="202"/>
      <c r="F586" s="203"/>
      <c r="G586" s="203"/>
      <c r="H586" s="101">
        <f t="shared" si="133"/>
        <v>0</v>
      </c>
      <c r="I586" s="101">
        <f t="shared" si="134"/>
        <v>0</v>
      </c>
      <c r="J586" s="101">
        <f t="shared" si="135"/>
        <v>0</v>
      </c>
      <c r="K586" s="110">
        <f t="shared" si="136"/>
        <v>0</v>
      </c>
    </row>
    <row r="587" spans="1:12" s="4" customFormat="1" ht="15.75" customHeight="1" outlineLevel="1">
      <c r="A587" s="199" t="s">
        <v>12</v>
      </c>
      <c r="B587" s="197" t="s">
        <v>689</v>
      </c>
      <c r="C587" s="200" t="s">
        <v>693</v>
      </c>
      <c r="D587" s="201" t="s">
        <v>45</v>
      </c>
      <c r="E587" s="202">
        <v>256</v>
      </c>
      <c r="F587" s="203">
        <f>1100*0.2+4700*0.05</f>
        <v>455</v>
      </c>
      <c r="G587" s="203">
        <f>850*1.8</f>
        <v>1530</v>
      </c>
      <c r="H587" s="101">
        <f t="shared" si="133"/>
        <v>1985</v>
      </c>
      <c r="I587" s="101">
        <f t="shared" si="134"/>
        <v>116480</v>
      </c>
      <c r="J587" s="101">
        <f t="shared" si="135"/>
        <v>391680</v>
      </c>
      <c r="K587" s="110">
        <f t="shared" si="136"/>
        <v>508160</v>
      </c>
    </row>
    <row r="588" spans="1:12" s="4" customFormat="1" ht="17" outlineLevel="1">
      <c r="A588" s="199" t="s">
        <v>7</v>
      </c>
      <c r="B588" s="197" t="s">
        <v>681</v>
      </c>
      <c r="C588" s="200" t="s">
        <v>682</v>
      </c>
      <c r="D588" s="201" t="s">
        <v>611</v>
      </c>
      <c r="E588" s="202">
        <v>50</v>
      </c>
      <c r="F588" s="203">
        <v>110</v>
      </c>
      <c r="G588" s="203">
        <v>1000</v>
      </c>
      <c r="H588" s="101">
        <f t="shared" si="133"/>
        <v>1110</v>
      </c>
      <c r="I588" s="101">
        <f t="shared" si="134"/>
        <v>5500</v>
      </c>
      <c r="J588" s="101">
        <f t="shared" si="135"/>
        <v>50000</v>
      </c>
      <c r="K588" s="110">
        <f t="shared" si="136"/>
        <v>55500</v>
      </c>
    </row>
    <row r="589" spans="1:12" s="4" customFormat="1" ht="17" outlineLevel="1">
      <c r="A589" s="199" t="s">
        <v>6</v>
      </c>
      <c r="B589" s="197" t="s">
        <v>690</v>
      </c>
      <c r="C589" s="200"/>
      <c r="D589" s="201" t="s">
        <v>25</v>
      </c>
      <c r="E589" s="202">
        <v>38.4</v>
      </c>
      <c r="F589" s="203">
        <f>3950+500+75*6.67</f>
        <v>4950.25</v>
      </c>
      <c r="G589" s="203">
        <f>F589*0.6</f>
        <v>2970.15</v>
      </c>
      <c r="H589" s="101">
        <f t="shared" si="133"/>
        <v>7920.4</v>
      </c>
      <c r="I589" s="101">
        <f t="shared" si="134"/>
        <v>190089.60000000001</v>
      </c>
      <c r="J589" s="101">
        <f t="shared" si="135"/>
        <v>114053.75999999999</v>
      </c>
      <c r="K589" s="110">
        <f t="shared" si="136"/>
        <v>304143.35999999999</v>
      </c>
      <c r="L589" s="215"/>
    </row>
    <row r="590" spans="1:12" s="196" customFormat="1" ht="31.5" customHeight="1" outlineLevel="1">
      <c r="A590" s="216"/>
      <c r="B590" s="217" t="s">
        <v>619</v>
      </c>
      <c r="C590" s="218"/>
      <c r="D590" s="219"/>
      <c r="E590" s="220"/>
      <c r="F590" s="221"/>
      <c r="G590" s="221"/>
      <c r="H590" s="194">
        <f t="shared" si="133"/>
        <v>0</v>
      </c>
      <c r="I590" s="194">
        <f t="shared" si="134"/>
        <v>0</v>
      </c>
      <c r="J590" s="194">
        <f t="shared" si="135"/>
        <v>0</v>
      </c>
      <c r="K590" s="195">
        <f t="shared" si="136"/>
        <v>0</v>
      </c>
    </row>
    <row r="591" spans="1:12" s="4" customFormat="1" ht="15.75" customHeight="1" outlineLevel="1">
      <c r="A591" s="199" t="s">
        <v>12</v>
      </c>
      <c r="B591" s="197" t="s">
        <v>636</v>
      </c>
      <c r="C591" s="200" t="s">
        <v>692</v>
      </c>
      <c r="D591" s="201" t="s">
        <v>45</v>
      </c>
      <c r="E591" s="202">
        <v>105</v>
      </c>
      <c r="F591" s="203">
        <f>750*0.2+4700*0.03</f>
        <v>291</v>
      </c>
      <c r="G591" s="203">
        <f>680*1.8</f>
        <v>1224</v>
      </c>
      <c r="H591" s="101">
        <f t="shared" si="133"/>
        <v>1515</v>
      </c>
      <c r="I591" s="101">
        <f t="shared" si="134"/>
        <v>30555</v>
      </c>
      <c r="J591" s="101">
        <f t="shared" si="135"/>
        <v>128520</v>
      </c>
      <c r="K591" s="110">
        <f t="shared" si="136"/>
        <v>159075</v>
      </c>
    </row>
    <row r="592" spans="1:12" s="4" customFormat="1" ht="17" outlineLevel="1">
      <c r="A592" s="199" t="s">
        <v>6</v>
      </c>
      <c r="B592" s="197" t="s">
        <v>691</v>
      </c>
      <c r="C592" s="200" t="s">
        <v>680</v>
      </c>
      <c r="D592" s="201" t="s">
        <v>25</v>
      </c>
      <c r="E592" s="202">
        <f>E591*0.07</f>
        <v>7.35</v>
      </c>
      <c r="F592" s="203">
        <v>4700</v>
      </c>
      <c r="G592" s="203"/>
      <c r="H592" s="101">
        <f t="shared" si="133"/>
        <v>4700</v>
      </c>
      <c r="I592" s="101">
        <f t="shared" si="134"/>
        <v>34545</v>
      </c>
      <c r="J592" s="101">
        <f t="shared" si="135"/>
        <v>0</v>
      </c>
      <c r="K592" s="110">
        <f t="shared" si="136"/>
        <v>34545</v>
      </c>
    </row>
    <row r="593" spans="1:12" s="4" customFormat="1" ht="30.75" customHeight="1" outlineLevel="1">
      <c r="A593" s="199" t="s">
        <v>7</v>
      </c>
      <c r="B593" s="197" t="s">
        <v>681</v>
      </c>
      <c r="C593" s="200" t="s">
        <v>682</v>
      </c>
      <c r="D593" s="201" t="s">
        <v>611</v>
      </c>
      <c r="E593" s="202">
        <v>33</v>
      </c>
      <c r="F593" s="203">
        <f>F588</f>
        <v>110</v>
      </c>
      <c r="G593" s="203">
        <f>G588</f>
        <v>1000</v>
      </c>
      <c r="H593" s="101">
        <f t="shared" si="133"/>
        <v>1110</v>
      </c>
      <c r="I593" s="101">
        <f t="shared" si="134"/>
        <v>3630</v>
      </c>
      <c r="J593" s="101">
        <f t="shared" si="135"/>
        <v>33000</v>
      </c>
      <c r="K593" s="110">
        <f t="shared" si="136"/>
        <v>36630</v>
      </c>
    </row>
    <row r="594" spans="1:12" s="4" customFormat="1" ht="17" outlineLevel="1">
      <c r="A594" s="199" t="s">
        <v>7</v>
      </c>
      <c r="B594" s="197" t="s">
        <v>640</v>
      </c>
      <c r="C594" s="200"/>
      <c r="D594" s="201" t="s">
        <v>39</v>
      </c>
      <c r="E594" s="202">
        <v>5</v>
      </c>
      <c r="F594" s="203"/>
      <c r="G594" s="198">
        <v>3693.77</v>
      </c>
      <c r="H594" s="101">
        <f t="shared" si="133"/>
        <v>3693.77</v>
      </c>
      <c r="I594" s="101">
        <f t="shared" si="134"/>
        <v>0</v>
      </c>
      <c r="J594" s="101">
        <f t="shared" si="135"/>
        <v>18468.849999999999</v>
      </c>
      <c r="K594" s="110">
        <f t="shared" si="136"/>
        <v>18468.849999999999</v>
      </c>
    </row>
    <row r="595" spans="1:12" s="4" customFormat="1" outlineLevel="1">
      <c r="A595" s="199"/>
      <c r="B595" s="197"/>
      <c r="C595" s="200"/>
      <c r="D595" s="201"/>
      <c r="E595" s="202"/>
      <c r="F595" s="203"/>
      <c r="G595" s="100"/>
      <c r="H595" s="101"/>
      <c r="I595" s="101"/>
      <c r="J595" s="101"/>
      <c r="K595" s="110"/>
    </row>
    <row r="596" spans="1:12" s="4" customFormat="1" ht="17" outlineLevel="1">
      <c r="A596" s="199" t="s">
        <v>109</v>
      </c>
      <c r="B596" s="197" t="s">
        <v>626</v>
      </c>
      <c r="C596" s="200" t="s">
        <v>683</v>
      </c>
      <c r="D596" s="201" t="s">
        <v>25</v>
      </c>
      <c r="E596" s="202">
        <v>220</v>
      </c>
      <c r="F596" s="203"/>
      <c r="G596" s="227">
        <f>G582</f>
        <v>470</v>
      </c>
      <c r="H596" s="101">
        <f t="shared" ref="H596:H607" si="137">F596+G596</f>
        <v>470</v>
      </c>
      <c r="I596" s="101">
        <f t="shared" ref="I596:I607" si="138">$E596*F596</f>
        <v>0</v>
      </c>
      <c r="J596" s="101">
        <f t="shared" ref="J596:J607" si="139">$E596*G596</f>
        <v>103400</v>
      </c>
      <c r="K596" s="110">
        <f t="shared" ref="K596:K607" si="140">I596+J596</f>
        <v>103400</v>
      </c>
      <c r="L596" s="4" t="s">
        <v>670</v>
      </c>
    </row>
    <row r="597" spans="1:12" s="4" customFormat="1" ht="15.75" customHeight="1" outlineLevel="1">
      <c r="A597" s="199"/>
      <c r="B597" s="217" t="s">
        <v>700</v>
      </c>
      <c r="C597" s="200"/>
      <c r="D597" s="201" t="s">
        <v>611</v>
      </c>
      <c r="E597" s="202">
        <v>148.6</v>
      </c>
      <c r="F597" s="203">
        <f>(72*4439.03+73*1058.09+52.44*4*72)*1.069/148.6</f>
        <v>2963.51</v>
      </c>
      <c r="G597" s="203">
        <f>F597*0.75</f>
        <v>2222.63</v>
      </c>
      <c r="H597" s="101">
        <f t="shared" si="137"/>
        <v>5186.1400000000003</v>
      </c>
      <c r="I597" s="101">
        <f t="shared" si="138"/>
        <v>440377.59</v>
      </c>
      <c r="J597" s="101">
        <f t="shared" si="139"/>
        <v>330282.82</v>
      </c>
      <c r="K597" s="110">
        <f t="shared" si="140"/>
        <v>770660.41</v>
      </c>
    </row>
    <row r="598" spans="1:12" s="4" customFormat="1" ht="15.75" customHeight="1" outlineLevel="1">
      <c r="A598" s="199"/>
      <c r="B598" s="217" t="s">
        <v>698</v>
      </c>
      <c r="C598" s="200"/>
      <c r="D598" s="201" t="s">
        <v>600</v>
      </c>
      <c r="E598" s="202">
        <v>2</v>
      </c>
      <c r="F598" s="203">
        <f>46327.56*1.069</f>
        <v>49524.160000000003</v>
      </c>
      <c r="G598" s="203">
        <f t="shared" ref="G598:G599" si="141">F598*0.6</f>
        <v>29714.5</v>
      </c>
      <c r="H598" s="101">
        <f t="shared" si="137"/>
        <v>79238.66</v>
      </c>
      <c r="I598" s="101">
        <f t="shared" si="138"/>
        <v>99048.320000000007</v>
      </c>
      <c r="J598" s="101">
        <f t="shared" si="139"/>
        <v>59429</v>
      </c>
      <c r="K598" s="110">
        <f t="shared" si="140"/>
        <v>158477.32</v>
      </c>
    </row>
    <row r="599" spans="1:12" s="4" customFormat="1" ht="15.75" customHeight="1" outlineLevel="1">
      <c r="A599" s="199"/>
      <c r="B599" s="217" t="s">
        <v>699</v>
      </c>
      <c r="C599" s="200"/>
      <c r="D599" s="201" t="s">
        <v>600</v>
      </c>
      <c r="E599" s="202">
        <v>2</v>
      </c>
      <c r="F599" s="203">
        <f>26208.48*1.068</f>
        <v>27990.66</v>
      </c>
      <c r="G599" s="203">
        <f t="shared" si="141"/>
        <v>16794.400000000001</v>
      </c>
      <c r="H599" s="101">
        <f t="shared" si="137"/>
        <v>44785.06</v>
      </c>
      <c r="I599" s="101">
        <f t="shared" si="138"/>
        <v>55981.32</v>
      </c>
      <c r="J599" s="101">
        <f t="shared" si="139"/>
        <v>33588.800000000003</v>
      </c>
      <c r="K599" s="110">
        <f t="shared" si="140"/>
        <v>89570.12</v>
      </c>
    </row>
    <row r="600" spans="1:12" s="4" customFormat="1" ht="15.75" customHeight="1" outlineLevel="1">
      <c r="A600" s="199" t="s">
        <v>10</v>
      </c>
      <c r="B600" s="197" t="s">
        <v>628</v>
      </c>
      <c r="C600" s="200" t="s">
        <v>697</v>
      </c>
      <c r="D600" s="201" t="s">
        <v>600</v>
      </c>
      <c r="E600" s="202">
        <v>63</v>
      </c>
      <c r="F600" s="203"/>
      <c r="G600" s="230">
        <v>1300</v>
      </c>
      <c r="H600" s="101">
        <f t="shared" si="137"/>
        <v>1300</v>
      </c>
      <c r="I600" s="101">
        <f t="shared" si="138"/>
        <v>0</v>
      </c>
      <c r="J600" s="101">
        <f t="shared" si="139"/>
        <v>81900</v>
      </c>
      <c r="K600" s="110">
        <f t="shared" si="140"/>
        <v>81900</v>
      </c>
    </row>
    <row r="601" spans="1:12" s="2" customFormat="1" ht="15.75" hidden="1" customHeight="1" outlineLevel="1">
      <c r="A601" s="138"/>
      <c r="B601" s="139" t="s">
        <v>603</v>
      </c>
      <c r="C601" s="140"/>
      <c r="D601" s="141"/>
      <c r="E601" s="142"/>
      <c r="F601" s="98"/>
      <c r="G601" s="98"/>
      <c r="H601" s="97">
        <f t="shared" si="137"/>
        <v>0</v>
      </c>
      <c r="I601" s="97">
        <f t="shared" si="138"/>
        <v>0</v>
      </c>
      <c r="J601" s="97">
        <f t="shared" si="139"/>
        <v>0</v>
      </c>
      <c r="K601" s="143">
        <f t="shared" si="140"/>
        <v>0</v>
      </c>
    </row>
    <row r="602" spans="1:12" s="2" customFormat="1" ht="17" hidden="1" outlineLevel="1">
      <c r="A602" s="138"/>
      <c r="B602" s="139" t="s">
        <v>602</v>
      </c>
      <c r="C602" s="140"/>
      <c r="D602" s="141"/>
      <c r="E602" s="142"/>
      <c r="F602" s="98"/>
      <c r="G602" s="98"/>
      <c r="H602" s="97">
        <f t="shared" si="137"/>
        <v>0</v>
      </c>
      <c r="I602" s="97">
        <f t="shared" si="138"/>
        <v>0</v>
      </c>
      <c r="J602" s="97">
        <f t="shared" si="139"/>
        <v>0</v>
      </c>
      <c r="K602" s="143">
        <f t="shared" si="140"/>
        <v>0</v>
      </c>
    </row>
    <row r="603" spans="1:12" s="4" customFormat="1" ht="15.75" customHeight="1" outlineLevel="1">
      <c r="A603" s="199"/>
      <c r="B603" s="197" t="s">
        <v>695</v>
      </c>
      <c r="C603" s="200"/>
      <c r="D603" s="201"/>
      <c r="E603" s="202"/>
      <c r="F603" s="203"/>
      <c r="G603" s="203"/>
      <c r="H603" s="101">
        <f t="shared" si="137"/>
        <v>0</v>
      </c>
      <c r="I603" s="101">
        <f t="shared" si="138"/>
        <v>0</v>
      </c>
      <c r="J603" s="101">
        <f t="shared" si="139"/>
        <v>0</v>
      </c>
      <c r="K603" s="110">
        <f t="shared" si="140"/>
        <v>0</v>
      </c>
    </row>
    <row r="604" spans="1:12" s="4" customFormat="1" ht="25.5" customHeight="1" outlineLevel="1">
      <c r="A604" s="199" t="s">
        <v>12</v>
      </c>
      <c r="B604" s="197" t="s">
        <v>646</v>
      </c>
      <c r="C604" s="200"/>
      <c r="D604" s="201" t="s">
        <v>25</v>
      </c>
      <c r="E604" s="231">
        <v>17.875</v>
      </c>
      <c r="F604" s="203"/>
      <c r="G604" s="203" t="e">
        <f>'отделочные работы'!#REF!+'отделочные работы'!#REF!</f>
        <v>#REF!</v>
      </c>
      <c r="H604" s="101" t="e">
        <f t="shared" si="137"/>
        <v>#REF!</v>
      </c>
      <c r="I604" s="101">
        <f t="shared" si="138"/>
        <v>0</v>
      </c>
      <c r="J604" s="101" t="e">
        <f t="shared" si="139"/>
        <v>#REF!</v>
      </c>
      <c r="K604" s="110" t="e">
        <f t="shared" si="140"/>
        <v>#REF!</v>
      </c>
    </row>
    <row r="605" spans="1:12" s="4" customFormat="1" ht="29.25" customHeight="1" outlineLevel="1">
      <c r="A605" s="199" t="s">
        <v>13</v>
      </c>
      <c r="B605" s="197" t="e">
        <f>B555</f>
        <v>#REF!</v>
      </c>
      <c r="C605" s="200"/>
      <c r="D605" s="201" t="s">
        <v>611</v>
      </c>
      <c r="E605" s="202">
        <v>18</v>
      </c>
      <c r="F605" s="203">
        <f>F555</f>
        <v>390</v>
      </c>
      <c r="G605" s="203" t="e">
        <f>G555</f>
        <v>#REF!</v>
      </c>
      <c r="H605" s="101" t="e">
        <f t="shared" si="137"/>
        <v>#REF!</v>
      </c>
      <c r="I605" s="101">
        <f t="shared" si="138"/>
        <v>7020</v>
      </c>
      <c r="J605" s="101" t="e">
        <f t="shared" si="139"/>
        <v>#REF!</v>
      </c>
      <c r="K605" s="110" t="e">
        <f t="shared" si="140"/>
        <v>#REF!</v>
      </c>
    </row>
    <row r="606" spans="1:12" s="4" customFormat="1" ht="17" outlineLevel="1">
      <c r="A606" s="199" t="s">
        <v>7</v>
      </c>
      <c r="B606" s="197" t="e">
        <f>B554</f>
        <v>#REF!</v>
      </c>
      <c r="C606" s="200"/>
      <c r="D606" s="201" t="s">
        <v>611</v>
      </c>
      <c r="E606" s="202">
        <v>17</v>
      </c>
      <c r="F606" s="203">
        <f>F554</f>
        <v>260</v>
      </c>
      <c r="G606" s="203" t="e">
        <f>G554</f>
        <v>#REF!</v>
      </c>
      <c r="H606" s="101" t="e">
        <f t="shared" si="137"/>
        <v>#REF!</v>
      </c>
      <c r="I606" s="101">
        <f t="shared" si="138"/>
        <v>4420</v>
      </c>
      <c r="J606" s="101" t="e">
        <f t="shared" si="139"/>
        <v>#REF!</v>
      </c>
      <c r="K606" s="110" t="e">
        <f t="shared" si="140"/>
        <v>#REF!</v>
      </c>
    </row>
    <row r="607" spans="1:12" s="4" customFormat="1" ht="34" outlineLevel="1">
      <c r="A607" s="199" t="s">
        <v>8</v>
      </c>
      <c r="B607" s="197" t="s">
        <v>694</v>
      </c>
      <c r="C607" s="200"/>
      <c r="D607" s="201" t="s">
        <v>45</v>
      </c>
      <c r="E607" s="202">
        <v>32.5</v>
      </c>
      <c r="F607" s="203">
        <v>1050</v>
      </c>
      <c r="G607" s="203">
        <f>1950-F607</f>
        <v>900</v>
      </c>
      <c r="H607" s="203">
        <f t="shared" si="137"/>
        <v>1950</v>
      </c>
      <c r="I607" s="101">
        <f t="shared" si="138"/>
        <v>34125</v>
      </c>
      <c r="J607" s="101">
        <f t="shared" si="139"/>
        <v>29250</v>
      </c>
      <c r="K607" s="110">
        <f t="shared" si="140"/>
        <v>63375</v>
      </c>
      <c r="L607" s="215">
        <f>E611+E615</f>
        <v>46.67</v>
      </c>
    </row>
    <row r="608" spans="1:12" s="4" customFormat="1" ht="15.75" customHeight="1" outlineLevel="1">
      <c r="A608" s="120"/>
      <c r="B608" s="145" t="s">
        <v>620</v>
      </c>
      <c r="C608" s="122"/>
      <c r="D608" s="123" t="s">
        <v>611</v>
      </c>
      <c r="E608" s="124">
        <f>E610+E611</f>
        <v>42.66</v>
      </c>
      <c r="F608" s="100">
        <f>900+4700*0.03</f>
        <v>1041</v>
      </c>
      <c r="G608" s="100">
        <v>750</v>
      </c>
      <c r="H608" s="101">
        <f t="shared" si="130"/>
        <v>1791</v>
      </c>
      <c r="I608" s="101">
        <f t="shared" ref="I608:J612" si="142">$E608*F608</f>
        <v>44409.06</v>
      </c>
      <c r="J608" s="101">
        <f t="shared" si="142"/>
        <v>31995</v>
      </c>
      <c r="K608" s="110">
        <f t="shared" si="132"/>
        <v>76404.06</v>
      </c>
      <c r="L608" s="4" t="s">
        <v>671</v>
      </c>
    </row>
    <row r="609" spans="1:12" s="4" customFormat="1" ht="15.75" customHeight="1" outlineLevel="1">
      <c r="A609" s="120"/>
      <c r="B609" s="121" t="s">
        <v>618</v>
      </c>
      <c r="C609" s="122"/>
      <c r="D609" s="123"/>
      <c r="E609" s="124"/>
      <c r="F609" s="100"/>
      <c r="G609" s="100"/>
      <c r="H609" s="101"/>
      <c r="I609" s="101"/>
      <c r="J609" s="101"/>
      <c r="K609" s="110"/>
    </row>
    <row r="610" spans="1:12" s="4" customFormat="1" ht="17" outlineLevel="1">
      <c r="A610" s="120" t="s">
        <v>8</v>
      </c>
      <c r="B610" s="121" t="s">
        <v>621</v>
      </c>
      <c r="C610" s="122" t="s">
        <v>712</v>
      </c>
      <c r="D610" s="123" t="s">
        <v>45</v>
      </c>
      <c r="E610" s="124">
        <v>15.84</v>
      </c>
      <c r="F610" s="100">
        <f>720+750</f>
        <v>1470</v>
      </c>
      <c r="G610" s="100">
        <v>1300</v>
      </c>
      <c r="H610" s="101">
        <f t="shared" si="130"/>
        <v>2770</v>
      </c>
      <c r="I610" s="101">
        <f t="shared" si="142"/>
        <v>23284.799999999999</v>
      </c>
      <c r="J610" s="101">
        <f t="shared" si="142"/>
        <v>20592</v>
      </c>
      <c r="K610" s="110">
        <f t="shared" si="132"/>
        <v>43876.800000000003</v>
      </c>
      <c r="L610" s="4">
        <f>0.31*0.31*278</f>
        <v>26.715800000000002</v>
      </c>
    </row>
    <row r="611" spans="1:12" s="4" customFormat="1" ht="17" outlineLevel="1">
      <c r="A611" s="120" t="s">
        <v>6</v>
      </c>
      <c r="B611" s="121" t="s">
        <v>622</v>
      </c>
      <c r="C611" s="122"/>
      <c r="D611" s="123" t="s">
        <v>45</v>
      </c>
      <c r="E611" s="124">
        <v>26.82</v>
      </c>
      <c r="F611" s="100">
        <v>6500</v>
      </c>
      <c r="G611" s="100">
        <v>950</v>
      </c>
      <c r="H611" s="101">
        <f t="shared" si="130"/>
        <v>7450</v>
      </c>
      <c r="I611" s="101">
        <f t="shared" si="142"/>
        <v>174330</v>
      </c>
      <c r="J611" s="101">
        <f t="shared" si="142"/>
        <v>25479</v>
      </c>
      <c r="K611" s="110">
        <f t="shared" si="132"/>
        <v>199809</v>
      </c>
    </row>
    <row r="612" spans="1:12" s="4" customFormat="1" ht="17" outlineLevel="1">
      <c r="A612" s="120" t="s">
        <v>9</v>
      </c>
      <c r="B612" s="121" t="s">
        <v>687</v>
      </c>
      <c r="C612" s="122"/>
      <c r="D612" s="123" t="s">
        <v>45</v>
      </c>
      <c r="E612" s="124">
        <v>6.15</v>
      </c>
      <c r="F612" s="100">
        <v>750</v>
      </c>
      <c r="G612" s="100">
        <v>750</v>
      </c>
      <c r="H612" s="101">
        <f t="shared" si="130"/>
        <v>1500</v>
      </c>
      <c r="I612" s="101">
        <f t="shared" si="142"/>
        <v>4612.5</v>
      </c>
      <c r="J612" s="101">
        <f t="shared" si="142"/>
        <v>4612.5</v>
      </c>
      <c r="K612" s="110">
        <f t="shared" si="132"/>
        <v>9225</v>
      </c>
    </row>
    <row r="613" spans="1:12" s="4" customFormat="1" ht="15.75" customHeight="1" outlineLevel="1">
      <c r="A613" s="120"/>
      <c r="B613" s="121" t="s">
        <v>619</v>
      </c>
      <c r="C613" s="122"/>
      <c r="D613" s="123"/>
      <c r="E613" s="124"/>
      <c r="F613" s="100"/>
      <c r="G613" s="100"/>
      <c r="H613" s="101"/>
      <c r="I613" s="101"/>
      <c r="J613" s="101"/>
      <c r="K613" s="110"/>
    </row>
    <row r="614" spans="1:12" s="4" customFormat="1" ht="17" outlineLevel="1">
      <c r="A614" s="120" t="s">
        <v>8</v>
      </c>
      <c r="B614" s="121" t="s">
        <v>621</v>
      </c>
      <c r="C614" s="122" t="s">
        <v>712</v>
      </c>
      <c r="D614" s="123" t="s">
        <v>45</v>
      </c>
      <c r="E614" s="124">
        <v>18.5</v>
      </c>
      <c r="F614" s="100">
        <f>720+750</f>
        <v>1470</v>
      </c>
      <c r="G614" s="100">
        <v>1300</v>
      </c>
      <c r="H614" s="101">
        <f t="shared" ref="H614:H617" si="143">F614+G614</f>
        <v>2770</v>
      </c>
      <c r="I614" s="101">
        <f t="shared" ref="I614:J617" si="144">$E614*F614</f>
        <v>27195</v>
      </c>
      <c r="J614" s="101">
        <f t="shared" si="144"/>
        <v>24050</v>
      </c>
      <c r="K614" s="110">
        <f t="shared" ref="K614:K617" si="145">I614+J614</f>
        <v>51245</v>
      </c>
      <c r="L614" s="215">
        <f>E614+E610</f>
        <v>34.340000000000003</v>
      </c>
    </row>
    <row r="615" spans="1:12" s="4" customFormat="1" ht="17" outlineLevel="1">
      <c r="A615" s="120" t="s">
        <v>6</v>
      </c>
      <c r="B615" s="121" t="s">
        <v>622</v>
      </c>
      <c r="C615" s="122"/>
      <c r="D615" s="123" t="s">
        <v>45</v>
      </c>
      <c r="E615" s="124">
        <v>19.850000000000001</v>
      </c>
      <c r="F615" s="100">
        <f>F611</f>
        <v>6500</v>
      </c>
      <c r="G615" s="100">
        <f>G611</f>
        <v>950</v>
      </c>
      <c r="H615" s="101">
        <f t="shared" si="143"/>
        <v>7450</v>
      </c>
      <c r="I615" s="101">
        <f t="shared" si="144"/>
        <v>129025</v>
      </c>
      <c r="J615" s="101">
        <f t="shared" si="144"/>
        <v>18857.5</v>
      </c>
      <c r="K615" s="110">
        <f t="shared" si="145"/>
        <v>147882.5</v>
      </c>
      <c r="L615" s="4">
        <f>1.15*0.35*48</f>
        <v>19.32</v>
      </c>
    </row>
    <row r="616" spans="1:12" s="4" customFormat="1" ht="17" outlineLevel="1">
      <c r="A616" s="120" t="s">
        <v>9</v>
      </c>
      <c r="B616" s="121" t="s">
        <v>623</v>
      </c>
      <c r="C616" s="122"/>
      <c r="D616" s="123" t="s">
        <v>45</v>
      </c>
      <c r="E616" s="124">
        <v>6.2</v>
      </c>
      <c r="F616" s="100">
        <v>750</v>
      </c>
      <c r="G616" s="100">
        <v>750</v>
      </c>
      <c r="H616" s="101">
        <f t="shared" si="143"/>
        <v>1500</v>
      </c>
      <c r="I616" s="101">
        <f t="shared" si="144"/>
        <v>4650</v>
      </c>
      <c r="J616" s="101">
        <f t="shared" si="144"/>
        <v>4650</v>
      </c>
      <c r="K616" s="110">
        <f t="shared" si="145"/>
        <v>9300</v>
      </c>
      <c r="L616" s="4">
        <f>1.15*0.16*52</f>
        <v>9.5679999999999996</v>
      </c>
    </row>
    <row r="617" spans="1:12" s="4" customFormat="1" ht="15.75" customHeight="1" outlineLevel="1">
      <c r="A617" s="120"/>
      <c r="B617" s="145" t="s">
        <v>624</v>
      </c>
      <c r="C617" s="122"/>
      <c r="D617" s="123"/>
      <c r="E617" s="124"/>
      <c r="F617" s="100"/>
      <c r="G617" s="100"/>
      <c r="H617" s="101">
        <f t="shared" si="143"/>
        <v>0</v>
      </c>
      <c r="I617" s="101">
        <f t="shared" si="144"/>
        <v>0</v>
      </c>
      <c r="J617" s="101">
        <f t="shared" si="144"/>
        <v>0</v>
      </c>
      <c r="K617" s="110">
        <f t="shared" si="145"/>
        <v>0</v>
      </c>
    </row>
    <row r="618" spans="1:12" s="4" customFormat="1" ht="15.75" customHeight="1" outlineLevel="1">
      <c r="A618" s="120"/>
      <c r="B618" s="121" t="s">
        <v>618</v>
      </c>
      <c r="C618" s="122" t="s">
        <v>704</v>
      </c>
      <c r="D618" s="123" t="s">
        <v>45</v>
      </c>
      <c r="E618" s="124">
        <v>78</v>
      </c>
      <c r="F618" s="100">
        <v>680</v>
      </c>
      <c r="G618" s="100">
        <v>680</v>
      </c>
      <c r="H618" s="101"/>
      <c r="I618" s="101"/>
      <c r="J618" s="101"/>
      <c r="K618" s="110"/>
    </row>
    <row r="619" spans="1:12" s="4" customFormat="1" ht="15.75" customHeight="1" outlineLevel="1">
      <c r="A619" s="120"/>
      <c r="B619" s="121" t="s">
        <v>619</v>
      </c>
      <c r="C619" s="122"/>
      <c r="D619" s="123" t="s">
        <v>45</v>
      </c>
      <c r="E619" s="124">
        <v>68.599999999999994</v>
      </c>
      <c r="F619" s="100">
        <v>680</v>
      </c>
      <c r="G619" s="100">
        <v>680</v>
      </c>
      <c r="H619" s="101"/>
      <c r="I619" s="101"/>
      <c r="J619" s="101"/>
      <c r="K619" s="110"/>
    </row>
    <row r="620" spans="1:12" s="4" customFormat="1" ht="17" outlineLevel="1">
      <c r="A620" s="120" t="s">
        <v>9</v>
      </c>
      <c r="B620" s="121" t="s">
        <v>625</v>
      </c>
      <c r="C620" s="122" t="s">
        <v>705</v>
      </c>
      <c r="D620" s="123" t="s">
        <v>45</v>
      </c>
      <c r="E620" s="124">
        <v>10.8</v>
      </c>
      <c r="F620" s="100">
        <v>550</v>
      </c>
      <c r="G620" s="100">
        <v>550</v>
      </c>
      <c r="H620" s="101">
        <f t="shared" ref="H620:H625" si="146">F620+G620</f>
        <v>1100</v>
      </c>
      <c r="I620" s="101">
        <f t="shared" ref="I620:J625" si="147">$E620*F620</f>
        <v>5940</v>
      </c>
      <c r="J620" s="101">
        <f t="shared" si="147"/>
        <v>5940</v>
      </c>
      <c r="K620" s="110">
        <f t="shared" ref="K620:K625" si="148">I620+J620</f>
        <v>11880</v>
      </c>
    </row>
    <row r="621" spans="1:12" s="4" customFormat="1" ht="15.75" customHeight="1" outlineLevel="1">
      <c r="A621" s="120"/>
      <c r="B621" s="145" t="s">
        <v>706</v>
      </c>
      <c r="C621" s="122" t="s">
        <v>707</v>
      </c>
      <c r="D621" s="123" t="s">
        <v>600</v>
      </c>
      <c r="E621" s="124">
        <f>3+4</f>
        <v>7</v>
      </c>
      <c r="F621" s="100">
        <f>15840*1.069*1.8*0.9</f>
        <v>27431.4</v>
      </c>
      <c r="G621" s="100">
        <f>F621*0.3</f>
        <v>8229.42</v>
      </c>
      <c r="H621" s="101">
        <f t="shared" si="146"/>
        <v>35660.82</v>
      </c>
      <c r="I621" s="101">
        <f t="shared" si="147"/>
        <v>192019.8</v>
      </c>
      <c r="J621" s="101">
        <f t="shared" si="147"/>
        <v>57605.94</v>
      </c>
      <c r="K621" s="110">
        <f t="shared" si="148"/>
        <v>249625.74</v>
      </c>
    </row>
    <row r="622" spans="1:12" s="4" customFormat="1" ht="15.75" customHeight="1" outlineLevel="1">
      <c r="A622" s="120"/>
      <c r="B622" s="145" t="s">
        <v>706</v>
      </c>
      <c r="C622" s="122" t="s">
        <v>708</v>
      </c>
      <c r="D622" s="123" t="s">
        <v>600</v>
      </c>
      <c r="E622" s="124">
        <v>2</v>
      </c>
      <c r="F622" s="100">
        <f>1.8*1.2*15840*1.069</f>
        <v>36575.19</v>
      </c>
      <c r="G622" s="100">
        <f t="shared" ref="G622:G625" si="149">F622*0.3</f>
        <v>10972.56</v>
      </c>
      <c r="H622" s="101">
        <f t="shared" si="146"/>
        <v>47547.75</v>
      </c>
      <c r="I622" s="101">
        <f t="shared" si="147"/>
        <v>73150.38</v>
      </c>
      <c r="J622" s="101">
        <f t="shared" si="147"/>
        <v>21945.119999999999</v>
      </c>
      <c r="K622" s="110">
        <f t="shared" si="148"/>
        <v>95095.5</v>
      </c>
    </row>
    <row r="623" spans="1:12" s="4" customFormat="1" ht="15.75" customHeight="1" outlineLevel="1">
      <c r="A623" s="120"/>
      <c r="B623" s="145" t="s">
        <v>706</v>
      </c>
      <c r="C623" s="122" t="s">
        <v>709</v>
      </c>
      <c r="D623" s="123" t="s">
        <v>600</v>
      </c>
      <c r="E623" s="124">
        <v>2</v>
      </c>
      <c r="F623" s="100">
        <f>1.8*0.6*15840*1.069</f>
        <v>18287.599999999999</v>
      </c>
      <c r="G623" s="100">
        <f t="shared" si="149"/>
        <v>5486.28</v>
      </c>
      <c r="H623" s="101">
        <f t="shared" si="146"/>
        <v>23773.88</v>
      </c>
      <c r="I623" s="101">
        <f t="shared" si="147"/>
        <v>36575.199999999997</v>
      </c>
      <c r="J623" s="101">
        <f t="shared" si="147"/>
        <v>10972.56</v>
      </c>
      <c r="K623" s="110">
        <f t="shared" si="148"/>
        <v>47547.76</v>
      </c>
    </row>
    <row r="624" spans="1:12" s="4" customFormat="1" ht="15.75" customHeight="1" outlineLevel="1">
      <c r="A624" s="120"/>
      <c r="B624" s="145" t="s">
        <v>706</v>
      </c>
      <c r="C624" s="122" t="s">
        <v>711</v>
      </c>
      <c r="D624" s="123" t="s">
        <v>600</v>
      </c>
      <c r="E624" s="124">
        <v>1</v>
      </c>
      <c r="F624" s="100">
        <f>1.2*0.9*15840*1.069</f>
        <v>18287.599999999999</v>
      </c>
      <c r="G624" s="100">
        <f t="shared" si="149"/>
        <v>5486.28</v>
      </c>
      <c r="H624" s="101">
        <f t="shared" si="146"/>
        <v>23773.88</v>
      </c>
      <c r="I624" s="101">
        <f t="shared" si="147"/>
        <v>18287.599999999999</v>
      </c>
      <c r="J624" s="101">
        <f t="shared" si="147"/>
        <v>5486.28</v>
      </c>
      <c r="K624" s="110">
        <f t="shared" si="148"/>
        <v>23773.88</v>
      </c>
    </row>
    <row r="625" spans="1:12" s="4" customFormat="1" ht="15.75" customHeight="1" outlineLevel="1">
      <c r="A625" s="120"/>
      <c r="B625" s="145" t="s">
        <v>706</v>
      </c>
      <c r="C625" s="122" t="s">
        <v>710</v>
      </c>
      <c r="D625" s="123" t="s">
        <v>600</v>
      </c>
      <c r="E625" s="124">
        <v>1</v>
      </c>
      <c r="F625" s="100">
        <f>0.6*0.6*15840*1.069</f>
        <v>6095.87</v>
      </c>
      <c r="G625" s="100">
        <f t="shared" si="149"/>
        <v>1828.76</v>
      </c>
      <c r="H625" s="101">
        <f t="shared" si="146"/>
        <v>7924.63</v>
      </c>
      <c r="I625" s="101">
        <f t="shared" si="147"/>
        <v>6095.87</v>
      </c>
      <c r="J625" s="101">
        <f t="shared" si="147"/>
        <v>1828.76</v>
      </c>
      <c r="K625" s="110">
        <f t="shared" si="148"/>
        <v>7924.63</v>
      </c>
    </row>
    <row r="626" spans="1:12" s="4" customFormat="1" ht="15.75" customHeight="1" outlineLevel="1">
      <c r="A626" s="199"/>
      <c r="B626" s="197" t="s">
        <v>617</v>
      </c>
      <c r="C626" s="200"/>
      <c r="D626" s="201" t="s">
        <v>611</v>
      </c>
      <c r="E626" s="202">
        <f>E627+E628</f>
        <v>9.39</v>
      </c>
      <c r="F626" s="203"/>
      <c r="G626" s="203"/>
      <c r="H626" s="101">
        <f>F626+G626</f>
        <v>0</v>
      </c>
      <c r="I626" s="101">
        <f t="shared" ref="I626:J628" si="150">$E626*F626</f>
        <v>0</v>
      </c>
      <c r="J626" s="101">
        <f t="shared" si="150"/>
        <v>0</v>
      </c>
      <c r="K626" s="110">
        <f>I626+J626</f>
        <v>0</v>
      </c>
      <c r="L626" s="4" t="s">
        <v>672</v>
      </c>
    </row>
    <row r="627" spans="1:12" s="2" customFormat="1" ht="17" outlineLevel="1">
      <c r="A627" s="222"/>
      <c r="B627" s="223" t="s">
        <v>695</v>
      </c>
      <c r="C627" s="224"/>
      <c r="D627" s="225" t="s">
        <v>611</v>
      </c>
      <c r="E627" s="226">
        <v>4.72</v>
      </c>
      <c r="F627" s="208"/>
      <c r="G627" s="208" t="e">
        <f>'отделочные работы'!#REF!</f>
        <v>#REF!</v>
      </c>
      <c r="H627" s="97" t="e">
        <f>F627+G627</f>
        <v>#REF!</v>
      </c>
      <c r="I627" s="97">
        <f t="shared" si="150"/>
        <v>0</v>
      </c>
      <c r="J627" s="97" t="e">
        <f t="shared" si="150"/>
        <v>#REF!</v>
      </c>
      <c r="K627" s="143" t="e">
        <f>I627+J627</f>
        <v>#REF!</v>
      </c>
    </row>
    <row r="628" spans="1:12" s="2" customFormat="1" ht="17" outlineLevel="1">
      <c r="A628" s="222"/>
      <c r="B628" s="223" t="s">
        <v>619</v>
      </c>
      <c r="C628" s="224"/>
      <c r="D628" s="225" t="s">
        <v>611</v>
      </c>
      <c r="E628" s="226">
        <v>4.67</v>
      </c>
      <c r="F628" s="208"/>
      <c r="G628" s="208" t="e">
        <f>G627</f>
        <v>#REF!</v>
      </c>
      <c r="H628" s="97" t="e">
        <f>F628+G628</f>
        <v>#REF!</v>
      </c>
      <c r="I628" s="97">
        <f t="shared" si="150"/>
        <v>0</v>
      </c>
      <c r="J628" s="97" t="e">
        <f t="shared" si="150"/>
        <v>#REF!</v>
      </c>
      <c r="K628" s="143" t="e">
        <f>I628+J628</f>
        <v>#REF!</v>
      </c>
    </row>
    <row r="629" spans="1:12" s="4" customFormat="1" ht="43" thickBot="1">
      <c r="A629" s="84"/>
      <c r="B629" s="46" t="s">
        <v>166</v>
      </c>
      <c r="C629" s="82"/>
      <c r="D629" s="72"/>
      <c r="E629" s="47"/>
      <c r="F629" s="114"/>
      <c r="G629" s="114"/>
      <c r="H629" s="114"/>
      <c r="I629" s="114"/>
      <c r="J629" s="114"/>
      <c r="K629" s="115" t="e">
        <f>SUM(K548:K628)</f>
        <v>#REF!</v>
      </c>
    </row>
    <row r="630" spans="1:12" ht="25">
      <c r="A630" s="383" t="s">
        <v>519</v>
      </c>
      <c r="B630" s="384"/>
      <c r="C630" s="384"/>
      <c r="D630" s="384"/>
      <c r="E630" s="385"/>
      <c r="F630" s="385"/>
      <c r="G630" s="385"/>
      <c r="H630" s="385"/>
      <c r="I630" s="385"/>
      <c r="J630" s="385"/>
      <c r="K630" s="58"/>
    </row>
    <row r="631" spans="1:12" ht="17" outlineLevel="1">
      <c r="A631" s="50">
        <v>1</v>
      </c>
      <c r="B631" s="51" t="s">
        <v>71</v>
      </c>
      <c r="C631" s="51"/>
      <c r="D631" s="51" t="s">
        <v>72</v>
      </c>
      <c r="E631" s="386"/>
      <c r="F631" s="387"/>
      <c r="G631" s="387"/>
      <c r="H631" s="387"/>
      <c r="I631" s="387"/>
      <c r="J631" s="387"/>
      <c r="K631" s="387"/>
    </row>
    <row r="632" spans="1:12" ht="17" outlineLevel="1">
      <c r="A632" s="50">
        <v>2</v>
      </c>
      <c r="B632" s="51" t="s">
        <v>73</v>
      </c>
      <c r="C632" s="51"/>
      <c r="D632" s="51" t="s">
        <v>74</v>
      </c>
      <c r="E632" s="375"/>
      <c r="F632" s="376"/>
      <c r="G632" s="376"/>
      <c r="H632" s="376"/>
      <c r="I632" s="376"/>
      <c r="J632" s="376"/>
      <c r="K632" s="376"/>
    </row>
    <row r="633" spans="1:12" ht="34" outlineLevel="1">
      <c r="A633" s="50">
        <v>3</v>
      </c>
      <c r="B633" s="51" t="s">
        <v>75</v>
      </c>
      <c r="C633" s="51"/>
      <c r="D633" s="51" t="s">
        <v>76</v>
      </c>
      <c r="E633" s="375"/>
      <c r="F633" s="376"/>
      <c r="G633" s="376"/>
      <c r="H633" s="376"/>
      <c r="I633" s="376"/>
      <c r="J633" s="376"/>
      <c r="K633" s="376"/>
    </row>
    <row r="634" spans="1:12" ht="17" outlineLevel="1">
      <c r="A634" s="50">
        <v>4</v>
      </c>
      <c r="B634" s="52" t="s">
        <v>77</v>
      </c>
      <c r="C634" s="52"/>
      <c r="D634" s="52" t="s">
        <v>78</v>
      </c>
      <c r="E634" s="375"/>
      <c r="F634" s="376"/>
      <c r="G634" s="376"/>
      <c r="H634" s="376"/>
      <c r="I634" s="376"/>
      <c r="J634" s="376"/>
      <c r="K634" s="376"/>
    </row>
    <row r="635" spans="1:12" ht="17" outlineLevel="1">
      <c r="A635" s="50">
        <v>5</v>
      </c>
      <c r="B635" s="52" t="s">
        <v>102</v>
      </c>
      <c r="C635" s="52"/>
      <c r="D635" s="52" t="s">
        <v>74</v>
      </c>
      <c r="E635" s="375"/>
      <c r="F635" s="376"/>
      <c r="G635" s="376"/>
      <c r="H635" s="376"/>
      <c r="I635" s="376"/>
      <c r="J635" s="376"/>
      <c r="K635" s="376"/>
    </row>
    <row r="636" spans="1:12" ht="34" outlineLevel="1">
      <c r="A636" s="50">
        <v>6</v>
      </c>
      <c r="B636" s="51" t="s">
        <v>79</v>
      </c>
      <c r="C636" s="51"/>
      <c r="D636" s="51" t="s">
        <v>80</v>
      </c>
      <c r="E636" s="375"/>
      <c r="F636" s="376"/>
      <c r="G636" s="376"/>
      <c r="H636" s="376"/>
      <c r="I636" s="376"/>
      <c r="J636" s="376"/>
      <c r="K636" s="376"/>
    </row>
    <row r="637" spans="1:12" ht="34" outlineLevel="1">
      <c r="A637" s="50">
        <v>7</v>
      </c>
      <c r="B637" s="52" t="s">
        <v>81</v>
      </c>
      <c r="C637" s="52"/>
      <c r="D637" s="52" t="s">
        <v>82</v>
      </c>
      <c r="E637" s="375"/>
      <c r="F637" s="376"/>
      <c r="G637" s="376"/>
      <c r="H637" s="376"/>
      <c r="I637" s="376"/>
      <c r="J637" s="376"/>
      <c r="K637" s="376"/>
    </row>
    <row r="638" spans="1:12" ht="17" outlineLevel="1">
      <c r="A638" s="50">
        <v>8</v>
      </c>
      <c r="B638" s="51" t="s">
        <v>83</v>
      </c>
      <c r="C638" s="51"/>
      <c r="D638" s="51" t="s">
        <v>80</v>
      </c>
      <c r="E638" s="375"/>
      <c r="F638" s="376"/>
      <c r="G638" s="376"/>
      <c r="H638" s="376"/>
      <c r="I638" s="376"/>
      <c r="J638" s="376"/>
      <c r="K638" s="376"/>
    </row>
    <row r="639" spans="1:12" ht="17" outlineLevel="1">
      <c r="A639" s="50">
        <v>9</v>
      </c>
      <c r="B639" s="51" t="s">
        <v>103</v>
      </c>
      <c r="C639" s="51"/>
      <c r="D639" s="51" t="s">
        <v>84</v>
      </c>
      <c r="E639" s="375"/>
      <c r="F639" s="376"/>
      <c r="G639" s="376"/>
      <c r="H639" s="376"/>
      <c r="I639" s="376"/>
      <c r="J639" s="376"/>
      <c r="K639" s="376"/>
    </row>
    <row r="640" spans="1:12" ht="51" outlineLevel="1">
      <c r="A640" s="50">
        <v>10</v>
      </c>
      <c r="B640" s="51" t="s">
        <v>85</v>
      </c>
      <c r="C640" s="51"/>
      <c r="D640" s="51" t="s">
        <v>86</v>
      </c>
      <c r="E640" s="375"/>
      <c r="F640" s="376"/>
      <c r="G640" s="376"/>
      <c r="H640" s="376"/>
      <c r="I640" s="376"/>
      <c r="J640" s="376"/>
      <c r="K640" s="376"/>
    </row>
    <row r="641" spans="1:11" ht="34" outlineLevel="1">
      <c r="A641" s="50">
        <v>11</v>
      </c>
      <c r="B641" s="51" t="s">
        <v>104</v>
      </c>
      <c r="C641" s="51"/>
      <c r="D641" s="51" t="s">
        <v>87</v>
      </c>
      <c r="E641" s="375"/>
      <c r="F641" s="376"/>
      <c r="G641" s="376"/>
      <c r="H641" s="376"/>
      <c r="I641" s="376"/>
      <c r="J641" s="376"/>
      <c r="K641" s="376"/>
    </row>
    <row r="642" spans="1:11" ht="34" outlineLevel="1">
      <c r="A642" s="50">
        <v>12</v>
      </c>
      <c r="B642" s="51" t="s">
        <v>88</v>
      </c>
      <c r="C642" s="51"/>
      <c r="D642" s="51" t="s">
        <v>89</v>
      </c>
      <c r="E642" s="375"/>
      <c r="F642" s="376"/>
      <c r="G642" s="376"/>
      <c r="H642" s="376"/>
      <c r="I642" s="376"/>
      <c r="J642" s="376"/>
      <c r="K642" s="376"/>
    </row>
    <row r="643" spans="1:11" ht="17" outlineLevel="1">
      <c r="A643" s="50">
        <v>13</v>
      </c>
      <c r="B643" s="53" t="s">
        <v>90</v>
      </c>
      <c r="C643" s="53"/>
      <c r="D643" s="53" t="s">
        <v>91</v>
      </c>
      <c r="E643" s="375"/>
      <c r="F643" s="376"/>
      <c r="G643" s="376"/>
      <c r="H643" s="376"/>
      <c r="I643" s="376"/>
      <c r="J643" s="376"/>
      <c r="K643" s="376"/>
    </row>
    <row r="644" spans="1:11" ht="34" outlineLevel="1">
      <c r="A644" s="50">
        <v>14</v>
      </c>
      <c r="B644" s="53" t="s">
        <v>92</v>
      </c>
      <c r="C644" s="53"/>
      <c r="D644" s="53" t="s">
        <v>93</v>
      </c>
      <c r="E644" s="375"/>
      <c r="F644" s="376"/>
      <c r="G644" s="376"/>
      <c r="H644" s="376"/>
      <c r="I644" s="376"/>
      <c r="J644" s="376"/>
      <c r="K644" s="376"/>
    </row>
    <row r="645" spans="1:11" ht="17" outlineLevel="1">
      <c r="A645" s="50">
        <v>15</v>
      </c>
      <c r="B645" s="51" t="s">
        <v>94</v>
      </c>
      <c r="C645" s="51"/>
      <c r="D645" s="51" t="s">
        <v>95</v>
      </c>
      <c r="E645" s="375"/>
      <c r="F645" s="376"/>
      <c r="G645" s="376"/>
      <c r="H645" s="376"/>
      <c r="I645" s="376"/>
      <c r="J645" s="376"/>
      <c r="K645" s="376"/>
    </row>
    <row r="646" spans="1:11" ht="17" outlineLevel="1">
      <c r="A646" s="50">
        <v>16</v>
      </c>
      <c r="B646" s="54" t="s">
        <v>96</v>
      </c>
      <c r="C646" s="54"/>
      <c r="D646" s="54"/>
      <c r="E646" s="375"/>
      <c r="F646" s="376"/>
      <c r="G646" s="376"/>
      <c r="H646" s="376"/>
      <c r="I646" s="376"/>
      <c r="J646" s="376"/>
      <c r="K646" s="376"/>
    </row>
    <row r="647" spans="1:11" ht="17" outlineLevel="1">
      <c r="A647" s="50">
        <v>17</v>
      </c>
      <c r="B647" s="52" t="s">
        <v>97</v>
      </c>
      <c r="C647" s="52"/>
      <c r="D647" s="52"/>
      <c r="E647" s="375"/>
      <c r="F647" s="376"/>
      <c r="G647" s="376"/>
      <c r="H647" s="376"/>
      <c r="I647" s="376"/>
      <c r="J647" s="376"/>
      <c r="K647" s="376"/>
    </row>
    <row r="648" spans="1:11" ht="17" outlineLevel="1">
      <c r="A648" s="50">
        <v>18</v>
      </c>
      <c r="B648" s="51" t="s">
        <v>98</v>
      </c>
      <c r="C648" s="51"/>
      <c r="D648" s="51"/>
      <c r="E648" s="375"/>
      <c r="F648" s="376"/>
      <c r="G648" s="376"/>
      <c r="H648" s="376"/>
      <c r="I648" s="376"/>
      <c r="J648" s="376"/>
      <c r="K648" s="376"/>
    </row>
    <row r="649" spans="1:11" ht="17" outlineLevel="1">
      <c r="A649" s="50">
        <v>19</v>
      </c>
      <c r="B649" s="51" t="s">
        <v>99</v>
      </c>
      <c r="C649" s="51"/>
      <c r="D649" s="55"/>
      <c r="E649" s="375"/>
      <c r="F649" s="376"/>
      <c r="G649" s="376"/>
      <c r="H649" s="376"/>
      <c r="I649" s="376"/>
      <c r="J649" s="376"/>
      <c r="K649" s="376"/>
    </row>
    <row r="650" spans="1:11" ht="17" outlineLevel="1">
      <c r="A650" s="50">
        <v>20</v>
      </c>
      <c r="B650" s="51" t="s">
        <v>100</v>
      </c>
      <c r="C650" s="51"/>
      <c r="D650" s="51"/>
      <c r="E650" s="375"/>
      <c r="F650" s="376"/>
      <c r="G650" s="376"/>
      <c r="H650" s="376"/>
      <c r="I650" s="376"/>
      <c r="J650" s="376"/>
      <c r="K650" s="376"/>
    </row>
    <row r="651" spans="1:11" ht="17" outlineLevel="1">
      <c r="A651" s="50">
        <v>21</v>
      </c>
      <c r="B651" s="51" t="s">
        <v>101</v>
      </c>
      <c r="C651" s="51"/>
      <c r="D651" s="51"/>
      <c r="E651" s="375"/>
      <c r="F651" s="376"/>
      <c r="G651" s="376"/>
      <c r="H651" s="376"/>
      <c r="I651" s="376"/>
      <c r="J651" s="376"/>
      <c r="K651" s="376"/>
    </row>
  </sheetData>
  <autoFilter ref="E9:E392" xr:uid="{00000000-0009-0000-0000-000001000000}"/>
  <mergeCells count="39">
    <mergeCell ref="A2:K2"/>
    <mergeCell ref="A3:K3"/>
    <mergeCell ref="A4:K4"/>
    <mergeCell ref="A5:A7"/>
    <mergeCell ref="B5:B7"/>
    <mergeCell ref="C5:C7"/>
    <mergeCell ref="D5:D7"/>
    <mergeCell ref="E5:E7"/>
    <mergeCell ref="F5:K5"/>
    <mergeCell ref="F6:G6"/>
    <mergeCell ref="E634:K634"/>
    <mergeCell ref="H6:H7"/>
    <mergeCell ref="I6:J6"/>
    <mergeCell ref="K6:K7"/>
    <mergeCell ref="A8:D8"/>
    <mergeCell ref="A9:D9"/>
    <mergeCell ref="A394:D394"/>
    <mergeCell ref="A432:D432"/>
    <mergeCell ref="A630:J630"/>
    <mergeCell ref="E631:K631"/>
    <mergeCell ref="E632:K632"/>
    <mergeCell ref="E633:K633"/>
    <mergeCell ref="E646:K646"/>
    <mergeCell ref="E635:K635"/>
    <mergeCell ref="E636:K636"/>
    <mergeCell ref="E637:K637"/>
    <mergeCell ref="E638:K638"/>
    <mergeCell ref="E639:K639"/>
    <mergeCell ref="E640:K640"/>
    <mergeCell ref="E641:K641"/>
    <mergeCell ref="E642:K642"/>
    <mergeCell ref="E643:K643"/>
    <mergeCell ref="E644:K644"/>
    <mergeCell ref="E645:K645"/>
    <mergeCell ref="E647:K647"/>
    <mergeCell ref="E648:K648"/>
    <mergeCell ref="E649:K649"/>
    <mergeCell ref="E650:K650"/>
    <mergeCell ref="E651:K651"/>
  </mergeCells>
  <pageMargins left="0.35433070866141736" right="0.15748031496062992" top="0.39370078740157483" bottom="0.39370078740157483" header="0.51181102362204722" footer="0.51181102362204722"/>
  <pageSetup paperSize="9" scale="3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F621"/>
  <sheetViews>
    <sheetView view="pageBreakPreview" zoomScale="60" zoomScaleNormal="85" workbookViewId="0">
      <pane xSplit="4" ySplit="5" topLeftCell="E6" activePane="bottomRight" state="frozen"/>
      <selection pane="topRight" activeCell="E1" sqref="E1"/>
      <selection pane="bottomLeft" activeCell="A11" sqref="A11"/>
      <selection pane="bottomRight" activeCell="B616" sqref="B616"/>
    </sheetView>
  </sheetViews>
  <sheetFormatPr baseColWidth="10" defaultColWidth="9.1640625" defaultRowHeight="16" outlineLevelRow="4"/>
  <cols>
    <col min="1" max="1" width="11.33203125" style="1" bestFit="1" customWidth="1"/>
    <col min="2" max="2" width="93.6640625" style="1" customWidth="1"/>
    <col min="3" max="3" width="17.33203125" style="1" customWidth="1"/>
    <col min="4" max="4" width="17.6640625" style="1" customWidth="1"/>
    <col min="5" max="5" width="53" style="1" customWidth="1"/>
    <col min="6" max="7" width="9.1640625" style="1" customWidth="1"/>
    <col min="8" max="8" width="1.83203125" style="1" customWidth="1"/>
    <col min="9" max="9" width="15.5" style="1" bestFit="1" customWidth="1"/>
    <col min="10" max="16384" width="9.1640625" style="1"/>
  </cols>
  <sheetData>
    <row r="1" spans="1:4">
      <c r="A1" s="390" t="s">
        <v>2</v>
      </c>
      <c r="B1" s="390"/>
      <c r="C1" s="390"/>
      <c r="D1" s="390"/>
    </row>
    <row r="2" spans="1:4" ht="20.25" customHeight="1">
      <c r="A2" s="400" t="s">
        <v>15</v>
      </c>
      <c r="B2" s="401" t="s">
        <v>0</v>
      </c>
      <c r="C2" s="401" t="s">
        <v>3</v>
      </c>
      <c r="D2" s="402" t="s">
        <v>728</v>
      </c>
    </row>
    <row r="3" spans="1:4" ht="15.75" customHeight="1">
      <c r="A3" s="401"/>
      <c r="B3" s="401"/>
      <c r="C3" s="401"/>
      <c r="D3" s="402"/>
    </row>
    <row r="4" spans="1:4" ht="15.75" customHeight="1">
      <c r="A4" s="401"/>
      <c r="B4" s="401"/>
      <c r="C4" s="401"/>
      <c r="D4" s="402"/>
    </row>
    <row r="5" spans="1:4" ht="25.5" hidden="1" customHeight="1">
      <c r="A5" s="399" t="s">
        <v>168</v>
      </c>
      <c r="B5" s="399"/>
      <c r="C5" s="399"/>
      <c r="D5" s="278"/>
    </row>
    <row r="6" spans="1:4" ht="15.75" hidden="1" customHeight="1">
      <c r="A6" s="406" t="s">
        <v>168</v>
      </c>
      <c r="B6" s="406"/>
      <c r="C6" s="406"/>
      <c r="D6" s="56"/>
    </row>
    <row r="7" spans="1:4" s="14" customFormat="1" ht="17" hidden="1" outlineLevel="1">
      <c r="A7" s="279" t="s">
        <v>10</v>
      </c>
      <c r="B7" s="30" t="s">
        <v>59</v>
      </c>
      <c r="C7" s="275" t="s">
        <v>11</v>
      </c>
      <c r="D7" s="44">
        <f>IF((D8+D10+D11+D12+D13+D14+D16+D17+D19+D20+D21+D22+D24+D25+D26+D27)&gt;0,1,0)</f>
        <v>0</v>
      </c>
    </row>
    <row r="8" spans="1:4" ht="34" hidden="1" outlineLevel="2">
      <c r="A8" s="280" t="s">
        <v>49</v>
      </c>
      <c r="B8" s="31" t="s">
        <v>585</v>
      </c>
      <c r="C8" s="281" t="s">
        <v>25</v>
      </c>
      <c r="D8" s="8"/>
    </row>
    <row r="9" spans="1:4" ht="17" hidden="1" outlineLevel="2">
      <c r="A9" s="280" t="s">
        <v>50</v>
      </c>
      <c r="B9" s="31" t="s">
        <v>53</v>
      </c>
      <c r="C9" s="281" t="s">
        <v>25</v>
      </c>
      <c r="D9" s="15"/>
    </row>
    <row r="10" spans="1:4" s="5" customFormat="1" ht="17" hidden="1" outlineLevel="3">
      <c r="A10" s="282" t="s">
        <v>122</v>
      </c>
      <c r="B10" s="32" t="s">
        <v>27</v>
      </c>
      <c r="C10" s="283" t="s">
        <v>25</v>
      </c>
      <c r="D10" s="8"/>
    </row>
    <row r="11" spans="1:4" s="5" customFormat="1" ht="17" hidden="1" outlineLevel="3">
      <c r="A11" s="282" t="s">
        <v>123</v>
      </c>
      <c r="B11" s="32" t="s">
        <v>28</v>
      </c>
      <c r="C11" s="283" t="s">
        <v>25</v>
      </c>
      <c r="D11" s="8"/>
    </row>
    <row r="12" spans="1:4" s="5" customFormat="1" ht="17" hidden="1" outlineLevel="3">
      <c r="A12" s="282" t="s">
        <v>124</v>
      </c>
      <c r="B12" s="32" t="s">
        <v>29</v>
      </c>
      <c r="C12" s="283" t="s">
        <v>25</v>
      </c>
      <c r="D12" s="8"/>
    </row>
    <row r="13" spans="1:4" s="5" customFormat="1" ht="17" hidden="1" outlineLevel="3">
      <c r="A13" s="282" t="s">
        <v>125</v>
      </c>
      <c r="B13" s="32" t="s">
        <v>43</v>
      </c>
      <c r="C13" s="283" t="s">
        <v>25</v>
      </c>
      <c r="D13" s="8"/>
    </row>
    <row r="14" spans="1:4" s="5" customFormat="1" ht="17" hidden="1" outlineLevel="3">
      <c r="A14" s="282" t="s">
        <v>126</v>
      </c>
      <c r="B14" s="32" t="s">
        <v>44</v>
      </c>
      <c r="C14" s="283" t="s">
        <v>25</v>
      </c>
      <c r="D14" s="8"/>
    </row>
    <row r="15" spans="1:4" s="5" customFormat="1" ht="17" hidden="1" outlineLevel="2">
      <c r="A15" s="280" t="s">
        <v>60</v>
      </c>
      <c r="B15" s="31" t="s">
        <v>38</v>
      </c>
      <c r="C15" s="281" t="s">
        <v>25</v>
      </c>
      <c r="D15" s="15"/>
    </row>
    <row r="16" spans="1:4" s="5" customFormat="1" ht="17" hidden="1" outlineLevel="3">
      <c r="A16" s="282" t="s">
        <v>127</v>
      </c>
      <c r="B16" s="32" t="s">
        <v>54</v>
      </c>
      <c r="C16" s="284" t="s">
        <v>25</v>
      </c>
      <c r="D16" s="8"/>
    </row>
    <row r="17" spans="1:4" s="5" customFormat="1" ht="17" hidden="1" outlineLevel="3">
      <c r="A17" s="282" t="s">
        <v>128</v>
      </c>
      <c r="B17" s="32" t="s">
        <v>55</v>
      </c>
      <c r="C17" s="284" t="s">
        <v>25</v>
      </c>
      <c r="D17" s="8"/>
    </row>
    <row r="18" spans="1:4" s="16" customFormat="1" ht="17" hidden="1" outlineLevel="2">
      <c r="A18" s="280" t="s">
        <v>61</v>
      </c>
      <c r="B18" s="31" t="s">
        <v>67</v>
      </c>
      <c r="C18" s="281" t="s">
        <v>25</v>
      </c>
      <c r="D18" s="15"/>
    </row>
    <row r="19" spans="1:4" s="2" customFormat="1" ht="17" hidden="1" outlineLevel="3">
      <c r="A19" s="282" t="s">
        <v>129</v>
      </c>
      <c r="B19" s="32" t="s">
        <v>36</v>
      </c>
      <c r="C19" s="284" t="s">
        <v>25</v>
      </c>
      <c r="D19" s="8"/>
    </row>
    <row r="20" spans="1:4" s="2" customFormat="1" ht="17" hidden="1" outlineLevel="3">
      <c r="A20" s="282" t="s">
        <v>130</v>
      </c>
      <c r="B20" s="32" t="s">
        <v>37</v>
      </c>
      <c r="C20" s="284" t="s">
        <v>25</v>
      </c>
      <c r="D20" s="8"/>
    </row>
    <row r="21" spans="1:4" s="2" customFormat="1" ht="17" hidden="1" outlineLevel="3">
      <c r="A21" s="282" t="s">
        <v>131</v>
      </c>
      <c r="B21" s="32" t="s">
        <v>47</v>
      </c>
      <c r="C21" s="284" t="s">
        <v>25</v>
      </c>
      <c r="D21" s="8"/>
    </row>
    <row r="22" spans="1:4" s="2" customFormat="1" ht="17" hidden="1" outlineLevel="3">
      <c r="A22" s="282" t="s">
        <v>475</v>
      </c>
      <c r="B22" s="32" t="s">
        <v>477</v>
      </c>
      <c r="C22" s="284" t="s">
        <v>25</v>
      </c>
      <c r="D22" s="8"/>
    </row>
    <row r="23" spans="1:4" s="16" customFormat="1" ht="17" hidden="1" outlineLevel="2">
      <c r="A23" s="280" t="s">
        <v>169</v>
      </c>
      <c r="B23" s="31" t="s">
        <v>170</v>
      </c>
      <c r="C23" s="281" t="s">
        <v>25</v>
      </c>
      <c r="D23" s="15"/>
    </row>
    <row r="24" spans="1:4" s="2" customFormat="1" ht="17" hidden="1" outlineLevel="3">
      <c r="A24" s="282" t="s">
        <v>171</v>
      </c>
      <c r="B24" s="32" t="s">
        <v>36</v>
      </c>
      <c r="C24" s="284" t="s">
        <v>25</v>
      </c>
      <c r="D24" s="8"/>
    </row>
    <row r="25" spans="1:4" s="2" customFormat="1" ht="17" hidden="1" outlineLevel="3">
      <c r="A25" s="282" t="s">
        <v>172</v>
      </c>
      <c r="B25" s="32" t="s">
        <v>37</v>
      </c>
      <c r="C25" s="284" t="s">
        <v>25</v>
      </c>
      <c r="D25" s="8"/>
    </row>
    <row r="26" spans="1:4" s="2" customFormat="1" ht="17" hidden="1" outlineLevel="3">
      <c r="A26" s="282" t="s">
        <v>173</v>
      </c>
      <c r="B26" s="32" t="s">
        <v>47</v>
      </c>
      <c r="C26" s="284" t="s">
        <v>25</v>
      </c>
      <c r="D26" s="8"/>
    </row>
    <row r="27" spans="1:4" s="2" customFormat="1" ht="17" hidden="1" outlineLevel="3">
      <c r="A27" s="282" t="s">
        <v>476</v>
      </c>
      <c r="B27" s="32" t="s">
        <v>477</v>
      </c>
      <c r="C27" s="284" t="s">
        <v>25</v>
      </c>
      <c r="D27" s="8"/>
    </row>
    <row r="28" spans="1:4" s="5" customFormat="1" ht="34" hidden="1" outlineLevel="2">
      <c r="A28" s="285"/>
      <c r="B28" s="25" t="s">
        <v>167</v>
      </c>
      <c r="C28" s="286"/>
      <c r="D28" s="26"/>
    </row>
    <row r="29" spans="1:4" s="2" customFormat="1" hidden="1" outlineLevel="2">
      <c r="A29" s="287"/>
      <c r="B29" s="37"/>
      <c r="C29" s="288"/>
      <c r="D29" s="35"/>
    </row>
    <row r="30" spans="1:4" s="2" customFormat="1" hidden="1" outlineLevel="2">
      <c r="A30" s="287"/>
      <c r="B30" s="37"/>
      <c r="C30" s="288"/>
      <c r="D30" s="35"/>
    </row>
    <row r="31" spans="1:4" s="2" customFormat="1" hidden="1" outlineLevel="2">
      <c r="A31" s="287"/>
      <c r="B31" s="37"/>
      <c r="C31" s="288"/>
      <c r="D31" s="35"/>
    </row>
    <row r="32" spans="1:4" s="2" customFormat="1" hidden="1" outlineLevel="2">
      <c r="A32" s="287"/>
      <c r="B32" s="37"/>
      <c r="C32" s="288"/>
      <c r="D32" s="35"/>
    </row>
    <row r="33" spans="1:4" s="2" customFormat="1" hidden="1" outlineLevel="2">
      <c r="A33" s="287"/>
      <c r="B33" s="37"/>
      <c r="C33" s="288"/>
      <c r="D33" s="35"/>
    </row>
    <row r="34" spans="1:4" s="2" customFormat="1" hidden="1" outlineLevel="2">
      <c r="A34" s="287"/>
      <c r="B34" s="37"/>
      <c r="C34" s="288"/>
      <c r="D34" s="35"/>
    </row>
    <row r="35" spans="1:4" s="2" customFormat="1" hidden="1" outlineLevel="2">
      <c r="A35" s="287"/>
      <c r="B35" s="37"/>
      <c r="C35" s="288"/>
      <c r="D35" s="35"/>
    </row>
    <row r="36" spans="1:4" s="14" customFormat="1" ht="17" hidden="1" outlineLevel="1">
      <c r="A36" s="279" t="s">
        <v>12</v>
      </c>
      <c r="B36" s="30" t="s">
        <v>180</v>
      </c>
      <c r="C36" s="275" t="s">
        <v>11</v>
      </c>
      <c r="D36" s="44">
        <f>IF((D37+D93+D109+D124+D138+D154+D170+D185+D194+D206+D217+D233+D246+D252+D258+D262)&gt;0,1,0)</f>
        <v>0</v>
      </c>
    </row>
    <row r="37" spans="1:4" ht="17" hidden="1" outlineLevel="2">
      <c r="A37" s="280" t="s">
        <v>107</v>
      </c>
      <c r="B37" s="31" t="s">
        <v>520</v>
      </c>
      <c r="C37" s="281" t="s">
        <v>45</v>
      </c>
      <c r="D37" s="8"/>
    </row>
    <row r="38" spans="1:4" s="5" customFormat="1" ht="17" hidden="1" outlineLevel="3">
      <c r="A38" s="282" t="s">
        <v>132</v>
      </c>
      <c r="B38" s="32" t="s">
        <v>204</v>
      </c>
      <c r="C38" s="284" t="s">
        <v>25</v>
      </c>
      <c r="D38" s="8"/>
    </row>
    <row r="39" spans="1:4" s="5" customFormat="1" ht="17" hidden="1" outlineLevel="3">
      <c r="A39" s="282" t="s">
        <v>133</v>
      </c>
      <c r="B39" s="32" t="s">
        <v>205</v>
      </c>
      <c r="C39" s="284" t="s">
        <v>45</v>
      </c>
      <c r="D39" s="8"/>
    </row>
    <row r="40" spans="1:4" s="5" customFormat="1" ht="17" hidden="1" outlineLevel="3">
      <c r="A40" s="282" t="s">
        <v>134</v>
      </c>
      <c r="B40" s="32" t="s">
        <v>202</v>
      </c>
      <c r="C40" s="284" t="s">
        <v>25</v>
      </c>
      <c r="D40" s="8"/>
    </row>
    <row r="41" spans="1:4" s="5" customFormat="1" ht="17" hidden="1" outlineLevel="3">
      <c r="A41" s="282" t="s">
        <v>135</v>
      </c>
      <c r="B41" s="32" t="s">
        <v>203</v>
      </c>
      <c r="C41" s="284" t="s">
        <v>25</v>
      </c>
      <c r="D41" s="8"/>
    </row>
    <row r="42" spans="1:4" s="5" customFormat="1" ht="17" hidden="1" outlineLevel="3">
      <c r="A42" s="282" t="s">
        <v>174</v>
      </c>
      <c r="B42" s="32" t="s">
        <v>197</v>
      </c>
      <c r="C42" s="284" t="s">
        <v>45</v>
      </c>
      <c r="D42" s="8"/>
    </row>
    <row r="43" spans="1:4" s="5" customFormat="1" ht="17" hidden="1" outlineLevel="3">
      <c r="A43" s="282" t="s">
        <v>175</v>
      </c>
      <c r="B43" s="32" t="s">
        <v>206</v>
      </c>
      <c r="C43" s="284" t="s">
        <v>45</v>
      </c>
      <c r="D43" s="8"/>
    </row>
    <row r="44" spans="1:4" s="5" customFormat="1" ht="17" hidden="1" outlineLevel="3">
      <c r="A44" s="282" t="s">
        <v>176</v>
      </c>
      <c r="B44" s="32" t="s">
        <v>195</v>
      </c>
      <c r="C44" s="284" t="s">
        <v>45</v>
      </c>
      <c r="D44" s="8"/>
    </row>
    <row r="45" spans="1:4" s="5" customFormat="1" ht="17" hidden="1" outlineLevel="3">
      <c r="A45" s="282" t="s">
        <v>177</v>
      </c>
      <c r="B45" s="32" t="s">
        <v>193</v>
      </c>
      <c r="C45" s="284" t="s">
        <v>25</v>
      </c>
      <c r="D45" s="8"/>
    </row>
    <row r="46" spans="1:4" s="5" customFormat="1" ht="17" hidden="1" outlineLevel="3">
      <c r="A46" s="282" t="s">
        <v>178</v>
      </c>
      <c r="B46" s="32" t="s">
        <v>182</v>
      </c>
      <c r="C46" s="284" t="s">
        <v>25</v>
      </c>
      <c r="D46" s="8"/>
    </row>
    <row r="47" spans="1:4" s="5" customFormat="1" ht="17" hidden="1" outlineLevel="3">
      <c r="A47" s="282" t="s">
        <v>179</v>
      </c>
      <c r="B47" s="32" t="s">
        <v>183</v>
      </c>
      <c r="C47" s="284" t="s">
        <v>25</v>
      </c>
      <c r="D47" s="8"/>
    </row>
    <row r="48" spans="1:4" s="5" customFormat="1" hidden="1" outlineLevel="3">
      <c r="A48" s="282"/>
      <c r="B48" s="42"/>
      <c r="C48" s="289"/>
      <c r="D48" s="8"/>
    </row>
    <row r="49" spans="1:4" s="5" customFormat="1" hidden="1" outlineLevel="3">
      <c r="A49" s="282"/>
      <c r="B49" s="42"/>
      <c r="C49" s="289"/>
      <c r="D49" s="8"/>
    </row>
    <row r="50" spans="1:4" s="5" customFormat="1" hidden="1" outlineLevel="3">
      <c r="A50" s="282"/>
      <c r="B50" s="42"/>
      <c r="C50" s="289"/>
      <c r="D50" s="8"/>
    </row>
    <row r="51" spans="1:4" ht="17" hidden="1" outlineLevel="2">
      <c r="A51" s="280" t="s">
        <v>108</v>
      </c>
      <c r="B51" s="31" t="s">
        <v>520</v>
      </c>
      <c r="C51" s="281" t="s">
        <v>45</v>
      </c>
      <c r="D51" s="8"/>
    </row>
    <row r="52" spans="1:4" s="5" customFormat="1" ht="17" hidden="1" outlineLevel="3">
      <c r="A52" s="282" t="s">
        <v>185</v>
      </c>
      <c r="B52" s="32" t="s">
        <v>204</v>
      </c>
      <c r="C52" s="284" t="s">
        <v>25</v>
      </c>
      <c r="D52" s="8"/>
    </row>
    <row r="53" spans="1:4" s="5" customFormat="1" ht="17" hidden="1" outlineLevel="3">
      <c r="A53" s="282" t="s">
        <v>186</v>
      </c>
      <c r="B53" s="32" t="s">
        <v>205</v>
      </c>
      <c r="C53" s="284" t="s">
        <v>45</v>
      </c>
      <c r="D53" s="8"/>
    </row>
    <row r="54" spans="1:4" s="5" customFormat="1" ht="17" hidden="1" outlineLevel="3">
      <c r="A54" s="282" t="s">
        <v>187</v>
      </c>
      <c r="B54" s="32" t="s">
        <v>202</v>
      </c>
      <c r="C54" s="284" t="s">
        <v>25</v>
      </c>
      <c r="D54" s="8"/>
    </row>
    <row r="55" spans="1:4" s="5" customFormat="1" ht="17" hidden="1" outlineLevel="3">
      <c r="A55" s="282" t="s">
        <v>188</v>
      </c>
      <c r="B55" s="32" t="s">
        <v>203</v>
      </c>
      <c r="C55" s="284" t="s">
        <v>25</v>
      </c>
      <c r="D55" s="8"/>
    </row>
    <row r="56" spans="1:4" s="5" customFormat="1" ht="17" hidden="1" outlineLevel="3">
      <c r="A56" s="282" t="s">
        <v>189</v>
      </c>
      <c r="B56" s="32" t="s">
        <v>197</v>
      </c>
      <c r="C56" s="284" t="s">
        <v>45</v>
      </c>
      <c r="D56" s="8"/>
    </row>
    <row r="57" spans="1:4" s="5" customFormat="1" ht="17" hidden="1" outlineLevel="3">
      <c r="A57" s="282" t="s">
        <v>190</v>
      </c>
      <c r="B57" s="32" t="s">
        <v>206</v>
      </c>
      <c r="C57" s="284" t="s">
        <v>45</v>
      </c>
      <c r="D57" s="8"/>
    </row>
    <row r="58" spans="1:4" s="5" customFormat="1" ht="17" hidden="1" outlineLevel="3">
      <c r="A58" s="282" t="s">
        <v>191</v>
      </c>
      <c r="B58" s="32" t="s">
        <v>195</v>
      </c>
      <c r="C58" s="284" t="s">
        <v>45</v>
      </c>
      <c r="D58" s="8"/>
    </row>
    <row r="59" spans="1:4" s="5" customFormat="1" ht="17" hidden="1" outlineLevel="3">
      <c r="A59" s="282" t="s">
        <v>192</v>
      </c>
      <c r="B59" s="32" t="s">
        <v>193</v>
      </c>
      <c r="C59" s="284" t="s">
        <v>25</v>
      </c>
      <c r="D59" s="8"/>
    </row>
    <row r="60" spans="1:4" s="5" customFormat="1" ht="17" hidden="1" outlineLevel="3">
      <c r="A60" s="282" t="s">
        <v>199</v>
      </c>
      <c r="B60" s="32" t="s">
        <v>182</v>
      </c>
      <c r="C60" s="284" t="s">
        <v>25</v>
      </c>
      <c r="D60" s="8"/>
    </row>
    <row r="61" spans="1:4" s="5" customFormat="1" ht="17" hidden="1" outlineLevel="3">
      <c r="A61" s="282" t="s">
        <v>200</v>
      </c>
      <c r="B61" s="32" t="s">
        <v>183</v>
      </c>
      <c r="C61" s="284" t="s">
        <v>25</v>
      </c>
      <c r="D61" s="8"/>
    </row>
    <row r="62" spans="1:4" s="5" customFormat="1" hidden="1" outlineLevel="3">
      <c r="A62" s="282"/>
      <c r="B62" s="42"/>
      <c r="C62" s="289"/>
      <c r="D62" s="8"/>
    </row>
    <row r="63" spans="1:4" s="5" customFormat="1" hidden="1" outlineLevel="3">
      <c r="A63" s="282"/>
      <c r="B63" s="42"/>
      <c r="C63" s="289"/>
      <c r="D63" s="8"/>
    </row>
    <row r="64" spans="1:4" s="5" customFormat="1" hidden="1" outlineLevel="3">
      <c r="A64" s="282"/>
      <c r="B64" s="42"/>
      <c r="C64" s="289"/>
      <c r="D64" s="8"/>
    </row>
    <row r="65" spans="1:4" ht="17" hidden="1" outlineLevel="2">
      <c r="A65" s="280" t="s">
        <v>118</v>
      </c>
      <c r="B65" s="31" t="s">
        <v>520</v>
      </c>
      <c r="C65" s="281" t="s">
        <v>45</v>
      </c>
      <c r="D65" s="8"/>
    </row>
    <row r="66" spans="1:4" s="5" customFormat="1" ht="17" hidden="1" outlineLevel="3">
      <c r="A66" s="282" t="s">
        <v>207</v>
      </c>
      <c r="B66" s="32" t="s">
        <v>204</v>
      </c>
      <c r="C66" s="284" t="s">
        <v>25</v>
      </c>
      <c r="D66" s="8"/>
    </row>
    <row r="67" spans="1:4" s="5" customFormat="1" ht="17" hidden="1" outlineLevel="3">
      <c r="A67" s="282" t="s">
        <v>208</v>
      </c>
      <c r="B67" s="32" t="s">
        <v>205</v>
      </c>
      <c r="C67" s="284" t="s">
        <v>45</v>
      </c>
      <c r="D67" s="8"/>
    </row>
    <row r="68" spans="1:4" s="5" customFormat="1" ht="17" hidden="1" outlineLevel="3">
      <c r="A68" s="282" t="s">
        <v>209</v>
      </c>
      <c r="B68" s="32" t="s">
        <v>202</v>
      </c>
      <c r="C68" s="284" t="s">
        <v>25</v>
      </c>
      <c r="D68" s="8"/>
    </row>
    <row r="69" spans="1:4" s="5" customFormat="1" ht="17" hidden="1" outlineLevel="3">
      <c r="A69" s="282" t="s">
        <v>210</v>
      </c>
      <c r="B69" s="32" t="s">
        <v>203</v>
      </c>
      <c r="C69" s="284" t="s">
        <v>25</v>
      </c>
      <c r="D69" s="8"/>
    </row>
    <row r="70" spans="1:4" s="5" customFormat="1" ht="17" hidden="1" outlineLevel="3">
      <c r="A70" s="282" t="s">
        <v>211</v>
      </c>
      <c r="B70" s="32" t="s">
        <v>197</v>
      </c>
      <c r="C70" s="284" t="s">
        <v>45</v>
      </c>
      <c r="D70" s="8"/>
    </row>
    <row r="71" spans="1:4" s="5" customFormat="1" ht="17" hidden="1" outlineLevel="3">
      <c r="A71" s="282" t="s">
        <v>212</v>
      </c>
      <c r="B71" s="32" t="s">
        <v>206</v>
      </c>
      <c r="C71" s="284" t="s">
        <v>45</v>
      </c>
      <c r="D71" s="8"/>
    </row>
    <row r="72" spans="1:4" s="5" customFormat="1" ht="17" hidden="1" outlineLevel="3">
      <c r="A72" s="282" t="s">
        <v>213</v>
      </c>
      <c r="B72" s="32" t="s">
        <v>195</v>
      </c>
      <c r="C72" s="284" t="s">
        <v>45</v>
      </c>
      <c r="D72" s="8"/>
    </row>
    <row r="73" spans="1:4" s="5" customFormat="1" ht="17" hidden="1" outlineLevel="3">
      <c r="A73" s="282" t="s">
        <v>214</v>
      </c>
      <c r="B73" s="32" t="s">
        <v>193</v>
      </c>
      <c r="C73" s="284" t="s">
        <v>25</v>
      </c>
      <c r="D73" s="8"/>
    </row>
    <row r="74" spans="1:4" s="5" customFormat="1" ht="17" hidden="1" outlineLevel="3">
      <c r="A74" s="282" t="s">
        <v>215</v>
      </c>
      <c r="B74" s="32" t="s">
        <v>182</v>
      </c>
      <c r="C74" s="284" t="s">
        <v>25</v>
      </c>
      <c r="D74" s="8"/>
    </row>
    <row r="75" spans="1:4" s="5" customFormat="1" ht="17" hidden="1" outlineLevel="3">
      <c r="A75" s="282" t="s">
        <v>216</v>
      </c>
      <c r="B75" s="32" t="s">
        <v>183</v>
      </c>
      <c r="C75" s="284" t="s">
        <v>25</v>
      </c>
      <c r="D75" s="8"/>
    </row>
    <row r="76" spans="1:4" s="5" customFormat="1" hidden="1" outlineLevel="3">
      <c r="A76" s="282"/>
      <c r="B76" s="42"/>
      <c r="C76" s="289"/>
      <c r="D76" s="8"/>
    </row>
    <row r="77" spans="1:4" s="5" customFormat="1" hidden="1" outlineLevel="3">
      <c r="A77" s="282"/>
      <c r="B77" s="42"/>
      <c r="C77" s="289"/>
      <c r="D77" s="8"/>
    </row>
    <row r="78" spans="1:4" s="5" customFormat="1" hidden="1" outlineLevel="3">
      <c r="A78" s="282"/>
      <c r="B78" s="42"/>
      <c r="C78" s="289"/>
      <c r="D78" s="8"/>
    </row>
    <row r="79" spans="1:4" ht="17" hidden="1" outlineLevel="2">
      <c r="A79" s="280" t="s">
        <v>119</v>
      </c>
      <c r="B79" s="31" t="s">
        <v>520</v>
      </c>
      <c r="C79" s="281" t="s">
        <v>45</v>
      </c>
      <c r="D79" s="8"/>
    </row>
    <row r="80" spans="1:4" s="5" customFormat="1" ht="17" hidden="1" outlineLevel="3">
      <c r="A80" s="282" t="s">
        <v>159</v>
      </c>
      <c r="B80" s="32" t="s">
        <v>204</v>
      </c>
      <c r="C80" s="284" t="s">
        <v>25</v>
      </c>
      <c r="D80" s="8"/>
    </row>
    <row r="81" spans="1:4" s="5" customFormat="1" ht="17" hidden="1" outlineLevel="3">
      <c r="A81" s="282" t="s">
        <v>160</v>
      </c>
      <c r="B81" s="32" t="s">
        <v>205</v>
      </c>
      <c r="C81" s="284" t="s">
        <v>45</v>
      </c>
      <c r="D81" s="8"/>
    </row>
    <row r="82" spans="1:4" s="5" customFormat="1" ht="17" hidden="1" outlineLevel="3">
      <c r="A82" s="282" t="s">
        <v>161</v>
      </c>
      <c r="B82" s="32" t="s">
        <v>202</v>
      </c>
      <c r="C82" s="284" t="s">
        <v>25</v>
      </c>
      <c r="D82" s="8"/>
    </row>
    <row r="83" spans="1:4" s="5" customFormat="1" ht="17" hidden="1" outlineLevel="3">
      <c r="A83" s="282" t="s">
        <v>218</v>
      </c>
      <c r="B83" s="32" t="s">
        <v>203</v>
      </c>
      <c r="C83" s="284" t="s">
        <v>25</v>
      </c>
      <c r="D83" s="8"/>
    </row>
    <row r="84" spans="1:4" s="5" customFormat="1" ht="17" hidden="1" outlineLevel="3">
      <c r="A84" s="282" t="s">
        <v>219</v>
      </c>
      <c r="B84" s="32" t="s">
        <v>197</v>
      </c>
      <c r="C84" s="284" t="s">
        <v>45</v>
      </c>
      <c r="D84" s="8"/>
    </row>
    <row r="85" spans="1:4" s="5" customFormat="1" ht="17" hidden="1" outlineLevel="3">
      <c r="A85" s="282" t="s">
        <v>220</v>
      </c>
      <c r="B85" s="32" t="s">
        <v>206</v>
      </c>
      <c r="C85" s="284" t="s">
        <v>45</v>
      </c>
      <c r="D85" s="8"/>
    </row>
    <row r="86" spans="1:4" s="5" customFormat="1" ht="17" hidden="1" outlineLevel="3">
      <c r="A86" s="282" t="s">
        <v>221</v>
      </c>
      <c r="B86" s="32" t="s">
        <v>195</v>
      </c>
      <c r="C86" s="284" t="s">
        <v>45</v>
      </c>
      <c r="D86" s="8"/>
    </row>
    <row r="87" spans="1:4" s="5" customFormat="1" ht="17" hidden="1" outlineLevel="3">
      <c r="A87" s="282" t="s">
        <v>249</v>
      </c>
      <c r="B87" s="32" t="s">
        <v>193</v>
      </c>
      <c r="C87" s="284" t="s">
        <v>25</v>
      </c>
      <c r="D87" s="8"/>
    </row>
    <row r="88" spans="1:4" s="5" customFormat="1" ht="17" hidden="1" outlineLevel="3">
      <c r="A88" s="282" t="s">
        <v>286</v>
      </c>
      <c r="B88" s="32" t="s">
        <v>182</v>
      </c>
      <c r="C88" s="284" t="s">
        <v>25</v>
      </c>
      <c r="D88" s="8"/>
    </row>
    <row r="89" spans="1:4" s="5" customFormat="1" ht="17" hidden="1" outlineLevel="3">
      <c r="A89" s="282" t="s">
        <v>287</v>
      </c>
      <c r="B89" s="32" t="s">
        <v>183</v>
      </c>
      <c r="C89" s="284" t="s">
        <v>25</v>
      </c>
      <c r="D89" s="8"/>
    </row>
    <row r="90" spans="1:4" s="5" customFormat="1" hidden="1" outlineLevel="3">
      <c r="A90" s="282"/>
      <c r="B90" s="42"/>
      <c r="C90" s="289"/>
      <c r="D90" s="8"/>
    </row>
    <row r="91" spans="1:4" s="5" customFormat="1" hidden="1" outlineLevel="3">
      <c r="A91" s="282"/>
      <c r="B91" s="42"/>
      <c r="C91" s="289"/>
      <c r="D91" s="8"/>
    </row>
    <row r="92" spans="1:4" s="5" customFormat="1" hidden="1" outlineLevel="3">
      <c r="A92" s="282"/>
      <c r="B92" s="42"/>
      <c r="C92" s="289"/>
      <c r="D92" s="8"/>
    </row>
    <row r="93" spans="1:4" ht="17" hidden="1" outlineLevel="2">
      <c r="A93" s="280" t="s">
        <v>120</v>
      </c>
      <c r="B93" s="31" t="s">
        <v>198</v>
      </c>
      <c r="C93" s="281" t="s">
        <v>45</v>
      </c>
      <c r="D93" s="8"/>
    </row>
    <row r="94" spans="1:4" s="5" customFormat="1" ht="17" hidden="1" outlineLevel="3">
      <c r="A94" s="282" t="s">
        <v>229</v>
      </c>
      <c r="B94" s="32" t="s">
        <v>204</v>
      </c>
      <c r="C94" s="284" t="s">
        <v>25</v>
      </c>
      <c r="D94" s="8"/>
    </row>
    <row r="95" spans="1:4" s="5" customFormat="1" ht="17" hidden="1" outlineLevel="3">
      <c r="A95" s="282" t="s">
        <v>230</v>
      </c>
      <c r="B95" s="32" t="s">
        <v>205</v>
      </c>
      <c r="C95" s="284" t="s">
        <v>45</v>
      </c>
      <c r="D95" s="8"/>
    </row>
    <row r="96" spans="1:4" s="5" customFormat="1" ht="17" hidden="1" outlineLevel="3">
      <c r="A96" s="282" t="s">
        <v>231</v>
      </c>
      <c r="B96" s="32" t="s">
        <v>202</v>
      </c>
      <c r="C96" s="284" t="s">
        <v>25</v>
      </c>
      <c r="D96" s="8"/>
    </row>
    <row r="97" spans="1:4" s="5" customFormat="1" ht="17" hidden="1" outlineLevel="3">
      <c r="A97" s="282" t="s">
        <v>232</v>
      </c>
      <c r="B97" s="32" t="s">
        <v>203</v>
      </c>
      <c r="C97" s="284" t="s">
        <v>25</v>
      </c>
      <c r="D97" s="8"/>
    </row>
    <row r="98" spans="1:4" s="5" customFormat="1" ht="17" hidden="1" outlineLevel="3">
      <c r="A98" s="282" t="s">
        <v>233</v>
      </c>
      <c r="B98" s="32" t="s">
        <v>197</v>
      </c>
      <c r="C98" s="284" t="s">
        <v>45</v>
      </c>
      <c r="D98" s="8"/>
    </row>
    <row r="99" spans="1:4" s="5" customFormat="1" ht="17" hidden="1" outlineLevel="3">
      <c r="A99" s="282" t="s">
        <v>234</v>
      </c>
      <c r="B99" s="32" t="s">
        <v>206</v>
      </c>
      <c r="C99" s="284" t="s">
        <v>45</v>
      </c>
      <c r="D99" s="8"/>
    </row>
    <row r="100" spans="1:4" s="5" customFormat="1" ht="17" hidden="1" outlineLevel="3">
      <c r="A100" s="282" t="s">
        <v>235</v>
      </c>
      <c r="B100" s="32" t="s">
        <v>195</v>
      </c>
      <c r="C100" s="284" t="s">
        <v>45</v>
      </c>
      <c r="D100" s="8"/>
    </row>
    <row r="101" spans="1:4" s="5" customFormat="1" ht="17" hidden="1" outlineLevel="3">
      <c r="A101" s="282" t="s">
        <v>236</v>
      </c>
      <c r="B101" s="32" t="s">
        <v>193</v>
      </c>
      <c r="C101" s="284" t="s">
        <v>25</v>
      </c>
      <c r="D101" s="8"/>
    </row>
    <row r="102" spans="1:4" s="5" customFormat="1" ht="17" hidden="1" outlineLevel="3">
      <c r="A102" s="282" t="s">
        <v>237</v>
      </c>
      <c r="B102" s="32" t="s">
        <v>182</v>
      </c>
      <c r="C102" s="284" t="s">
        <v>25</v>
      </c>
      <c r="D102" s="8"/>
    </row>
    <row r="103" spans="1:4" s="5" customFormat="1" ht="17" hidden="1" outlineLevel="3">
      <c r="A103" s="282" t="s">
        <v>288</v>
      </c>
      <c r="B103" s="32" t="s">
        <v>183</v>
      </c>
      <c r="C103" s="284" t="s">
        <v>25</v>
      </c>
      <c r="D103" s="8"/>
    </row>
    <row r="104" spans="1:4" s="5" customFormat="1" ht="17" hidden="1" outlineLevel="3">
      <c r="A104" s="282" t="s">
        <v>289</v>
      </c>
      <c r="B104" s="32" t="s">
        <v>201</v>
      </c>
      <c r="C104" s="284" t="s">
        <v>25</v>
      </c>
      <c r="D104" s="8"/>
    </row>
    <row r="105" spans="1:4" s="5" customFormat="1" hidden="1" outlineLevel="3">
      <c r="A105" s="282"/>
      <c r="B105" s="42"/>
      <c r="C105" s="289"/>
      <c r="D105" s="8"/>
    </row>
    <row r="106" spans="1:4" s="5" customFormat="1" hidden="1" outlineLevel="3">
      <c r="A106" s="282"/>
      <c r="B106" s="42"/>
      <c r="C106" s="289"/>
      <c r="D106" s="8"/>
    </row>
    <row r="107" spans="1:4" s="5" customFormat="1" hidden="1" outlineLevel="3">
      <c r="A107" s="282"/>
      <c r="B107" s="42"/>
      <c r="C107" s="289"/>
      <c r="D107" s="8"/>
    </row>
    <row r="108" spans="1:4" s="5" customFormat="1" hidden="1" outlineLevel="3">
      <c r="A108" s="282"/>
      <c r="B108" s="42"/>
      <c r="C108" s="289"/>
      <c r="D108" s="8"/>
    </row>
    <row r="109" spans="1:4" ht="17" hidden="1" outlineLevel="2">
      <c r="A109" s="280" t="s">
        <v>239</v>
      </c>
      <c r="B109" s="31" t="s">
        <v>222</v>
      </c>
      <c r="C109" s="281" t="s">
        <v>45</v>
      </c>
      <c r="D109" s="8"/>
    </row>
    <row r="110" spans="1:4" s="5" customFormat="1" ht="17" hidden="1" outlineLevel="3">
      <c r="A110" s="282" t="s">
        <v>240</v>
      </c>
      <c r="B110" s="32" t="s">
        <v>204</v>
      </c>
      <c r="C110" s="284" t="s">
        <v>25</v>
      </c>
      <c r="D110" s="8"/>
    </row>
    <row r="111" spans="1:4" s="5" customFormat="1" ht="17" hidden="1" outlineLevel="3">
      <c r="A111" s="282" t="s">
        <v>241</v>
      </c>
      <c r="B111" s="32" t="s">
        <v>205</v>
      </c>
      <c r="C111" s="284" t="s">
        <v>45</v>
      </c>
      <c r="D111" s="8"/>
    </row>
    <row r="112" spans="1:4" s="5" customFormat="1" ht="17" hidden="1" outlineLevel="3">
      <c r="A112" s="282" t="s">
        <v>242</v>
      </c>
      <c r="B112" s="32" t="s">
        <v>202</v>
      </c>
      <c r="C112" s="284" t="s">
        <v>25</v>
      </c>
      <c r="D112" s="8"/>
    </row>
    <row r="113" spans="1:4" s="5" customFormat="1" ht="17" hidden="1" outlineLevel="3">
      <c r="A113" s="282" t="s">
        <v>243</v>
      </c>
      <c r="B113" s="32" t="s">
        <v>203</v>
      </c>
      <c r="C113" s="284" t="s">
        <v>25</v>
      </c>
      <c r="D113" s="8"/>
    </row>
    <row r="114" spans="1:4" s="5" customFormat="1" ht="17" hidden="1" outlineLevel="3">
      <c r="A114" s="282" t="s">
        <v>244</v>
      </c>
      <c r="B114" s="32" t="s">
        <v>197</v>
      </c>
      <c r="C114" s="284" t="s">
        <v>45</v>
      </c>
      <c r="D114" s="8"/>
    </row>
    <row r="115" spans="1:4" s="5" customFormat="1" ht="17" hidden="1" outlineLevel="3">
      <c r="A115" s="282" t="s">
        <v>245</v>
      </c>
      <c r="B115" s="32" t="s">
        <v>206</v>
      </c>
      <c r="C115" s="284" t="s">
        <v>45</v>
      </c>
      <c r="D115" s="8"/>
    </row>
    <row r="116" spans="1:4" s="5" customFormat="1" ht="17" hidden="1" outlineLevel="3">
      <c r="A116" s="282" t="s">
        <v>246</v>
      </c>
      <c r="B116" s="32" t="s">
        <v>193</v>
      </c>
      <c r="C116" s="284" t="s">
        <v>25</v>
      </c>
      <c r="D116" s="8"/>
    </row>
    <row r="117" spans="1:4" s="5" customFormat="1" ht="17" hidden="1" outlineLevel="3">
      <c r="A117" s="282" t="s">
        <v>247</v>
      </c>
      <c r="B117" s="32" t="s">
        <v>294</v>
      </c>
      <c r="C117" s="284" t="s">
        <v>45</v>
      </c>
      <c r="D117" s="8"/>
    </row>
    <row r="118" spans="1:4" s="5" customFormat="1" ht="17" hidden="1" outlineLevel="3">
      <c r="A118" s="282" t="s">
        <v>248</v>
      </c>
      <c r="B118" s="32" t="s">
        <v>285</v>
      </c>
      <c r="C118" s="284" t="s">
        <v>45</v>
      </c>
      <c r="D118" s="8"/>
    </row>
    <row r="119" spans="1:4" s="5" customFormat="1" ht="17" hidden="1" outlineLevel="3">
      <c r="A119" s="282" t="s">
        <v>290</v>
      </c>
      <c r="B119" s="32" t="s">
        <v>223</v>
      </c>
      <c r="C119" s="284" t="s">
        <v>25</v>
      </c>
      <c r="D119" s="8"/>
    </row>
    <row r="120" spans="1:4" s="5" customFormat="1" ht="17" hidden="1" outlineLevel="3">
      <c r="A120" s="282" t="s">
        <v>291</v>
      </c>
      <c r="B120" s="32" t="s">
        <v>224</v>
      </c>
      <c r="C120" s="284" t="s">
        <v>45</v>
      </c>
      <c r="D120" s="8"/>
    </row>
    <row r="121" spans="1:4" s="5" customFormat="1" hidden="1" outlineLevel="3">
      <c r="A121" s="282"/>
      <c r="B121" s="42"/>
      <c r="C121" s="289"/>
      <c r="D121" s="8"/>
    </row>
    <row r="122" spans="1:4" s="5" customFormat="1" hidden="1" outlineLevel="3">
      <c r="A122" s="282"/>
      <c r="B122" s="42"/>
      <c r="C122" s="289"/>
      <c r="D122" s="8"/>
    </row>
    <row r="123" spans="1:4" s="5" customFormat="1" hidden="1" outlineLevel="3">
      <c r="A123" s="282"/>
      <c r="B123" s="42"/>
      <c r="C123" s="289"/>
      <c r="D123" s="8"/>
    </row>
    <row r="124" spans="1:4" ht="17" hidden="1" outlineLevel="2">
      <c r="A124" s="280" t="s">
        <v>251</v>
      </c>
      <c r="B124" s="31" t="s">
        <v>284</v>
      </c>
      <c r="C124" s="281" t="s">
        <v>45</v>
      </c>
      <c r="D124" s="8"/>
    </row>
    <row r="125" spans="1:4" s="5" customFormat="1" ht="17" hidden="1" outlineLevel="3">
      <c r="A125" s="282" t="s">
        <v>252</v>
      </c>
      <c r="B125" s="32" t="s">
        <v>204</v>
      </c>
      <c r="C125" s="284" t="s">
        <v>25</v>
      </c>
      <c r="D125" s="8"/>
    </row>
    <row r="126" spans="1:4" s="5" customFormat="1" ht="17" hidden="1" outlineLevel="3">
      <c r="A126" s="282" t="s">
        <v>256</v>
      </c>
      <c r="B126" s="32" t="s">
        <v>205</v>
      </c>
      <c r="C126" s="284" t="s">
        <v>45</v>
      </c>
      <c r="D126" s="8"/>
    </row>
    <row r="127" spans="1:4" s="5" customFormat="1" ht="17" hidden="1" outlineLevel="3">
      <c r="A127" s="282" t="s">
        <v>257</v>
      </c>
      <c r="B127" s="32" t="s">
        <v>202</v>
      </c>
      <c r="C127" s="284" t="s">
        <v>25</v>
      </c>
      <c r="D127" s="8"/>
    </row>
    <row r="128" spans="1:4" s="5" customFormat="1" ht="17" hidden="1" outlineLevel="3">
      <c r="A128" s="282" t="s">
        <v>258</v>
      </c>
      <c r="B128" s="32" t="s">
        <v>203</v>
      </c>
      <c r="C128" s="284" t="s">
        <v>25</v>
      </c>
      <c r="D128" s="8"/>
    </row>
    <row r="129" spans="1:4" s="5" customFormat="1" ht="17" hidden="1" outlineLevel="3">
      <c r="A129" s="282" t="s">
        <v>259</v>
      </c>
      <c r="B129" s="32" t="s">
        <v>197</v>
      </c>
      <c r="C129" s="284" t="s">
        <v>45</v>
      </c>
      <c r="D129" s="8"/>
    </row>
    <row r="130" spans="1:4" s="5" customFormat="1" ht="17" hidden="1" outlineLevel="3">
      <c r="A130" s="282" t="s">
        <v>260</v>
      </c>
      <c r="B130" s="32" t="s">
        <v>206</v>
      </c>
      <c r="C130" s="284" t="s">
        <v>45</v>
      </c>
      <c r="D130" s="8"/>
    </row>
    <row r="131" spans="1:4" s="5" customFormat="1" ht="17" hidden="1" outlineLevel="3">
      <c r="A131" s="282" t="s">
        <v>261</v>
      </c>
      <c r="B131" s="32" t="s">
        <v>195</v>
      </c>
      <c r="C131" s="284" t="s">
        <v>45</v>
      </c>
      <c r="D131" s="8"/>
    </row>
    <row r="132" spans="1:4" s="5" customFormat="1" ht="17" hidden="1" outlineLevel="3">
      <c r="A132" s="282" t="s">
        <v>262</v>
      </c>
      <c r="B132" s="32" t="s">
        <v>193</v>
      </c>
      <c r="C132" s="284" t="s">
        <v>25</v>
      </c>
      <c r="D132" s="8"/>
    </row>
    <row r="133" spans="1:4" s="5" customFormat="1" ht="17" hidden="1" outlineLevel="3">
      <c r="A133" s="282" t="s">
        <v>263</v>
      </c>
      <c r="B133" s="32" t="s">
        <v>226</v>
      </c>
      <c r="C133" s="284" t="s">
        <v>25</v>
      </c>
      <c r="D133" s="8"/>
    </row>
    <row r="134" spans="1:4" s="5" customFormat="1" ht="17" hidden="1" outlineLevel="3">
      <c r="A134" s="282" t="s">
        <v>297</v>
      </c>
      <c r="B134" s="32" t="s">
        <v>228</v>
      </c>
      <c r="C134" s="284" t="s">
        <v>45</v>
      </c>
      <c r="D134" s="8"/>
    </row>
    <row r="135" spans="1:4" s="5" customFormat="1" hidden="1" outlineLevel="3">
      <c r="A135" s="282"/>
      <c r="B135" s="42"/>
      <c r="C135" s="289"/>
      <c r="D135" s="8"/>
    </row>
    <row r="136" spans="1:4" s="5" customFormat="1" hidden="1" outlineLevel="3">
      <c r="A136" s="282"/>
      <c r="B136" s="42"/>
      <c r="C136" s="289"/>
      <c r="D136" s="8"/>
    </row>
    <row r="137" spans="1:4" s="5" customFormat="1" hidden="1" outlineLevel="3">
      <c r="A137" s="282"/>
      <c r="B137" s="42"/>
      <c r="C137" s="289"/>
      <c r="D137" s="8"/>
    </row>
    <row r="138" spans="1:4" ht="34" hidden="1" outlineLevel="2">
      <c r="A138" s="280" t="s">
        <v>253</v>
      </c>
      <c r="B138" s="31" t="s">
        <v>292</v>
      </c>
      <c r="C138" s="281" t="s">
        <v>45</v>
      </c>
      <c r="D138" s="8"/>
    </row>
    <row r="139" spans="1:4" s="5" customFormat="1" ht="17" hidden="1" outlineLevel="3">
      <c r="A139" s="282" t="s">
        <v>255</v>
      </c>
      <c r="B139" s="32" t="s">
        <v>204</v>
      </c>
      <c r="C139" s="284" t="s">
        <v>25</v>
      </c>
      <c r="D139" s="8"/>
    </row>
    <row r="140" spans="1:4" s="5" customFormat="1" ht="17" hidden="1" outlineLevel="3">
      <c r="A140" s="282" t="s">
        <v>264</v>
      </c>
      <c r="B140" s="32" t="s">
        <v>205</v>
      </c>
      <c r="C140" s="284" t="s">
        <v>45</v>
      </c>
      <c r="D140" s="8"/>
    </row>
    <row r="141" spans="1:4" s="5" customFormat="1" ht="17" hidden="1" outlineLevel="3">
      <c r="A141" s="282" t="s">
        <v>265</v>
      </c>
      <c r="B141" s="32" t="s">
        <v>202</v>
      </c>
      <c r="C141" s="284" t="s">
        <v>25</v>
      </c>
      <c r="D141" s="8"/>
    </row>
    <row r="142" spans="1:4" s="5" customFormat="1" ht="17" hidden="1" outlineLevel="3">
      <c r="A142" s="282" t="s">
        <v>266</v>
      </c>
      <c r="B142" s="32" t="s">
        <v>203</v>
      </c>
      <c r="C142" s="284" t="s">
        <v>25</v>
      </c>
      <c r="D142" s="8"/>
    </row>
    <row r="143" spans="1:4" s="5" customFormat="1" ht="17" hidden="1" outlineLevel="3">
      <c r="A143" s="282" t="s">
        <v>267</v>
      </c>
      <c r="B143" s="32" t="s">
        <v>197</v>
      </c>
      <c r="C143" s="284" t="s">
        <v>45</v>
      </c>
      <c r="D143" s="8"/>
    </row>
    <row r="144" spans="1:4" s="5" customFormat="1" ht="17" hidden="1" outlineLevel="3">
      <c r="A144" s="282" t="s">
        <v>521</v>
      </c>
      <c r="B144" s="32" t="s">
        <v>206</v>
      </c>
      <c r="C144" s="284" t="s">
        <v>45</v>
      </c>
      <c r="D144" s="8"/>
    </row>
    <row r="145" spans="1:4" s="5" customFormat="1" ht="17" hidden="1" outlineLevel="3">
      <c r="A145" s="282" t="s">
        <v>522</v>
      </c>
      <c r="B145" s="32" t="s">
        <v>195</v>
      </c>
      <c r="C145" s="284" t="s">
        <v>45</v>
      </c>
      <c r="D145" s="8"/>
    </row>
    <row r="146" spans="1:4" s="5" customFormat="1" ht="17" hidden="1" outlineLevel="3">
      <c r="A146" s="282" t="s">
        <v>523</v>
      </c>
      <c r="B146" s="32" t="s">
        <v>193</v>
      </c>
      <c r="C146" s="284" t="s">
        <v>25</v>
      </c>
      <c r="D146" s="8"/>
    </row>
    <row r="147" spans="1:4" s="5" customFormat="1" ht="17" hidden="1" outlineLevel="3">
      <c r="A147" s="282" t="s">
        <v>524</v>
      </c>
      <c r="B147" s="32" t="s">
        <v>226</v>
      </c>
      <c r="C147" s="284" t="s">
        <v>25</v>
      </c>
      <c r="D147" s="8"/>
    </row>
    <row r="148" spans="1:4" s="5" customFormat="1" ht="17" hidden="1" outlineLevel="3">
      <c r="A148" s="282" t="s">
        <v>525</v>
      </c>
      <c r="B148" s="32" t="s">
        <v>228</v>
      </c>
      <c r="C148" s="284" t="s">
        <v>45</v>
      </c>
      <c r="D148" s="8"/>
    </row>
    <row r="149" spans="1:4" s="5" customFormat="1" ht="17" hidden="1" outlineLevel="3">
      <c r="A149" s="282" t="s">
        <v>526</v>
      </c>
      <c r="B149" s="32" t="s">
        <v>228</v>
      </c>
      <c r="C149" s="284" t="s">
        <v>45</v>
      </c>
      <c r="D149" s="8"/>
    </row>
    <row r="150" spans="1:4" s="5" customFormat="1" ht="17" hidden="1" outlineLevel="3">
      <c r="A150" s="282" t="s">
        <v>527</v>
      </c>
      <c r="B150" s="32" t="s">
        <v>228</v>
      </c>
      <c r="C150" s="284" t="s">
        <v>45</v>
      </c>
      <c r="D150" s="8"/>
    </row>
    <row r="151" spans="1:4" s="5" customFormat="1" hidden="1" outlineLevel="3">
      <c r="A151" s="282"/>
      <c r="B151" s="42"/>
      <c r="C151" s="289"/>
      <c r="D151" s="8"/>
    </row>
    <row r="152" spans="1:4" s="5" customFormat="1" hidden="1" outlineLevel="3">
      <c r="A152" s="282"/>
      <c r="B152" s="42"/>
      <c r="C152" s="289"/>
      <c r="D152" s="8"/>
    </row>
    <row r="153" spans="1:4" s="5" customFormat="1" hidden="1" outlineLevel="3">
      <c r="A153" s="282"/>
      <c r="B153" s="42"/>
      <c r="C153" s="289"/>
      <c r="D153" s="8"/>
    </row>
    <row r="154" spans="1:4" ht="34" hidden="1" outlineLevel="2">
      <c r="A154" s="280" t="s">
        <v>254</v>
      </c>
      <c r="B154" s="31" t="s">
        <v>293</v>
      </c>
      <c r="C154" s="281" t="s">
        <v>45</v>
      </c>
      <c r="D154" s="8"/>
    </row>
    <row r="155" spans="1:4" s="5" customFormat="1" ht="17" hidden="1" outlineLevel="3">
      <c r="A155" s="282" t="s">
        <v>268</v>
      </c>
      <c r="B155" s="32" t="s">
        <v>204</v>
      </c>
      <c r="C155" s="284" t="s">
        <v>25</v>
      </c>
      <c r="D155" s="8"/>
    </row>
    <row r="156" spans="1:4" s="5" customFormat="1" ht="17" hidden="1" outlineLevel="3">
      <c r="A156" s="282" t="s">
        <v>269</v>
      </c>
      <c r="B156" s="32" t="s">
        <v>205</v>
      </c>
      <c r="C156" s="284" t="s">
        <v>45</v>
      </c>
      <c r="D156" s="8"/>
    </row>
    <row r="157" spans="1:4" s="5" customFormat="1" ht="17" hidden="1" outlineLevel="3">
      <c r="A157" s="282" t="s">
        <v>270</v>
      </c>
      <c r="B157" s="32" t="s">
        <v>202</v>
      </c>
      <c r="C157" s="284" t="s">
        <v>25</v>
      </c>
      <c r="D157" s="8"/>
    </row>
    <row r="158" spans="1:4" s="5" customFormat="1" ht="17" hidden="1" outlineLevel="3">
      <c r="A158" s="282" t="s">
        <v>271</v>
      </c>
      <c r="B158" s="32" t="s">
        <v>203</v>
      </c>
      <c r="C158" s="284" t="s">
        <v>25</v>
      </c>
      <c r="D158" s="8"/>
    </row>
    <row r="159" spans="1:4" s="5" customFormat="1" ht="17" hidden="1" outlineLevel="3">
      <c r="A159" s="282" t="s">
        <v>272</v>
      </c>
      <c r="B159" s="32" t="s">
        <v>197</v>
      </c>
      <c r="C159" s="284" t="s">
        <v>45</v>
      </c>
      <c r="D159" s="8"/>
    </row>
    <row r="160" spans="1:4" s="5" customFormat="1" ht="17" hidden="1" outlineLevel="3">
      <c r="A160" s="282" t="s">
        <v>273</v>
      </c>
      <c r="B160" s="32" t="s">
        <v>206</v>
      </c>
      <c r="C160" s="284" t="s">
        <v>45</v>
      </c>
      <c r="D160" s="8"/>
    </row>
    <row r="161" spans="1:4" s="5" customFormat="1" ht="17" hidden="1" outlineLevel="3">
      <c r="A161" s="282" t="s">
        <v>274</v>
      </c>
      <c r="B161" s="32" t="s">
        <v>195</v>
      </c>
      <c r="C161" s="284" t="s">
        <v>45</v>
      </c>
      <c r="D161" s="8"/>
    </row>
    <row r="162" spans="1:4" s="5" customFormat="1" ht="17" hidden="1" outlineLevel="3">
      <c r="A162" s="282" t="s">
        <v>275</v>
      </c>
      <c r="B162" s="32" t="s">
        <v>193</v>
      </c>
      <c r="C162" s="284" t="s">
        <v>25</v>
      </c>
      <c r="D162" s="8"/>
    </row>
    <row r="163" spans="1:4" s="5" customFormat="1" ht="17" hidden="1" outlineLevel="3">
      <c r="A163" s="282" t="s">
        <v>528</v>
      </c>
      <c r="B163" s="32" t="s">
        <v>226</v>
      </c>
      <c r="C163" s="284" t="s">
        <v>25</v>
      </c>
      <c r="D163" s="8"/>
    </row>
    <row r="164" spans="1:4" s="5" customFormat="1" ht="17" hidden="1" outlineLevel="3">
      <c r="A164" s="282" t="s">
        <v>529</v>
      </c>
      <c r="B164" s="32" t="s">
        <v>228</v>
      </c>
      <c r="C164" s="284" t="s">
        <v>45</v>
      </c>
      <c r="D164" s="8"/>
    </row>
    <row r="165" spans="1:4" s="5" customFormat="1" ht="17" hidden="1" outlineLevel="3">
      <c r="A165" s="282" t="s">
        <v>530</v>
      </c>
      <c r="B165" s="32" t="s">
        <v>228</v>
      </c>
      <c r="C165" s="284" t="s">
        <v>45</v>
      </c>
      <c r="D165" s="8"/>
    </row>
    <row r="166" spans="1:4" s="5" customFormat="1" ht="17" hidden="1" outlineLevel="3">
      <c r="A166" s="282" t="s">
        <v>531</v>
      </c>
      <c r="B166" s="32" t="s">
        <v>228</v>
      </c>
      <c r="C166" s="284" t="s">
        <v>45</v>
      </c>
      <c r="D166" s="8"/>
    </row>
    <row r="167" spans="1:4" s="5" customFormat="1" hidden="1" outlineLevel="3">
      <c r="A167" s="282"/>
      <c r="B167" s="42"/>
      <c r="C167" s="289"/>
      <c r="D167" s="8"/>
    </row>
    <row r="168" spans="1:4" s="5" customFormat="1" hidden="1" outlineLevel="3">
      <c r="A168" s="282"/>
      <c r="B168" s="42"/>
      <c r="C168" s="289"/>
      <c r="D168" s="8"/>
    </row>
    <row r="169" spans="1:4" s="5" customFormat="1" hidden="1" outlineLevel="3">
      <c r="A169" s="282"/>
      <c r="B169" s="42"/>
      <c r="C169" s="289"/>
      <c r="D169" s="8"/>
    </row>
    <row r="170" spans="1:4" ht="17" hidden="1" outlineLevel="2">
      <c r="A170" s="280" t="s">
        <v>276</v>
      </c>
      <c r="B170" s="31" t="s">
        <v>300</v>
      </c>
      <c r="C170" s="281" t="s">
        <v>45</v>
      </c>
      <c r="D170" s="8"/>
    </row>
    <row r="171" spans="1:4" s="5" customFormat="1" ht="17" hidden="1" outlineLevel="3">
      <c r="A171" s="282" t="s">
        <v>277</v>
      </c>
      <c r="B171" s="32" t="s">
        <v>204</v>
      </c>
      <c r="C171" s="284" t="s">
        <v>25</v>
      </c>
      <c r="D171" s="8"/>
    </row>
    <row r="172" spans="1:4" s="5" customFormat="1" ht="17" hidden="1" outlineLevel="3">
      <c r="A172" s="282" t="s">
        <v>301</v>
      </c>
      <c r="B172" s="32" t="s">
        <v>205</v>
      </c>
      <c r="C172" s="284" t="s">
        <v>45</v>
      </c>
      <c r="D172" s="8"/>
    </row>
    <row r="173" spans="1:4" s="5" customFormat="1" ht="17" hidden="1" outlineLevel="3">
      <c r="A173" s="282" t="s">
        <v>302</v>
      </c>
      <c r="B173" s="32" t="s">
        <v>202</v>
      </c>
      <c r="C173" s="284" t="s">
        <v>25</v>
      </c>
      <c r="D173" s="8"/>
    </row>
    <row r="174" spans="1:4" s="5" customFormat="1" ht="17" hidden="1" outlineLevel="3">
      <c r="A174" s="282" t="s">
        <v>303</v>
      </c>
      <c r="B174" s="32" t="s">
        <v>203</v>
      </c>
      <c r="C174" s="284" t="s">
        <v>25</v>
      </c>
      <c r="D174" s="8"/>
    </row>
    <row r="175" spans="1:4" s="5" customFormat="1" ht="17" hidden="1" outlineLevel="3">
      <c r="A175" s="282" t="s">
        <v>304</v>
      </c>
      <c r="B175" s="32" t="s">
        <v>197</v>
      </c>
      <c r="C175" s="284" t="s">
        <v>45</v>
      </c>
      <c r="D175" s="8"/>
    </row>
    <row r="176" spans="1:4" s="5" customFormat="1" ht="17" hidden="1" outlineLevel="3">
      <c r="A176" s="282" t="s">
        <v>305</v>
      </c>
      <c r="B176" s="32" t="s">
        <v>206</v>
      </c>
      <c r="C176" s="284" t="s">
        <v>45</v>
      </c>
      <c r="D176" s="8"/>
    </row>
    <row r="177" spans="1:4" s="5" customFormat="1" ht="17" hidden="1" outlineLevel="3">
      <c r="A177" s="282" t="s">
        <v>306</v>
      </c>
      <c r="B177" s="32" t="s">
        <v>195</v>
      </c>
      <c r="C177" s="284" t="s">
        <v>45</v>
      </c>
      <c r="D177" s="8"/>
    </row>
    <row r="178" spans="1:4" s="5" customFormat="1" ht="17" hidden="1" outlineLevel="3">
      <c r="A178" s="282" t="s">
        <v>532</v>
      </c>
      <c r="B178" s="32" t="s">
        <v>193</v>
      </c>
      <c r="C178" s="284" t="s">
        <v>25</v>
      </c>
      <c r="D178" s="8"/>
    </row>
    <row r="179" spans="1:4" s="5" customFormat="1" ht="17" hidden="1" outlineLevel="3">
      <c r="A179" s="282" t="s">
        <v>533</v>
      </c>
      <c r="B179" s="32" t="s">
        <v>295</v>
      </c>
      <c r="C179" s="284" t="s">
        <v>25</v>
      </c>
      <c r="D179" s="8"/>
    </row>
    <row r="180" spans="1:4" s="5" customFormat="1" ht="17" hidden="1" outlineLevel="3">
      <c r="A180" s="282" t="s">
        <v>534</v>
      </c>
      <c r="B180" s="32" t="s">
        <v>299</v>
      </c>
      <c r="C180" s="284" t="s">
        <v>25</v>
      </c>
      <c r="D180" s="8"/>
    </row>
    <row r="181" spans="1:4" s="5" customFormat="1" ht="17" hidden="1" outlineLevel="3">
      <c r="A181" s="282" t="s">
        <v>535</v>
      </c>
      <c r="B181" s="32" t="s">
        <v>299</v>
      </c>
      <c r="C181" s="284" t="s">
        <v>25</v>
      </c>
      <c r="D181" s="8"/>
    </row>
    <row r="182" spans="1:4" hidden="1" outlineLevel="3">
      <c r="A182" s="280"/>
      <c r="B182" s="40"/>
      <c r="C182" s="290"/>
      <c r="D182" s="8"/>
    </row>
    <row r="183" spans="1:4" hidden="1" outlineLevel="3">
      <c r="A183" s="280"/>
      <c r="B183" s="40"/>
      <c r="C183" s="290"/>
      <c r="D183" s="8"/>
    </row>
    <row r="184" spans="1:4" hidden="1" outlineLevel="3">
      <c r="A184" s="280"/>
      <c r="B184" s="40"/>
      <c r="C184" s="290"/>
      <c r="D184" s="8"/>
    </row>
    <row r="185" spans="1:4" ht="17" hidden="1" outlineLevel="2">
      <c r="A185" s="280" t="s">
        <v>278</v>
      </c>
      <c r="B185" s="31" t="s">
        <v>317</v>
      </c>
      <c r="C185" s="281" t="s">
        <v>45</v>
      </c>
      <c r="D185" s="8"/>
    </row>
    <row r="186" spans="1:4" s="5" customFormat="1" ht="17" hidden="1" outlineLevel="3">
      <c r="A186" s="282" t="s">
        <v>279</v>
      </c>
      <c r="B186" s="32" t="s">
        <v>204</v>
      </c>
      <c r="C186" s="284" t="s">
        <v>25</v>
      </c>
      <c r="D186" s="8"/>
    </row>
    <row r="187" spans="1:4" s="5" customFormat="1" ht="17" hidden="1" outlineLevel="3">
      <c r="A187" s="282" t="s">
        <v>280</v>
      </c>
      <c r="B187" s="32" t="s">
        <v>205</v>
      </c>
      <c r="C187" s="284" t="s">
        <v>45</v>
      </c>
      <c r="D187" s="8"/>
    </row>
    <row r="188" spans="1:4" s="5" customFormat="1" ht="17" hidden="1" outlineLevel="3">
      <c r="A188" s="282" t="s">
        <v>281</v>
      </c>
      <c r="B188" s="32" t="s">
        <v>202</v>
      </c>
      <c r="C188" s="284" t="s">
        <v>25</v>
      </c>
      <c r="D188" s="8"/>
    </row>
    <row r="189" spans="1:4" s="5" customFormat="1" ht="17" hidden="1" outlineLevel="3">
      <c r="A189" s="282" t="s">
        <v>282</v>
      </c>
      <c r="B189" s="32" t="s">
        <v>206</v>
      </c>
      <c r="C189" s="284" t="s">
        <v>45</v>
      </c>
      <c r="D189" s="8"/>
    </row>
    <row r="190" spans="1:4" ht="17" hidden="1" outlineLevel="3">
      <c r="A190" s="282" t="s">
        <v>283</v>
      </c>
      <c r="B190" s="32" t="s">
        <v>595</v>
      </c>
      <c r="C190" s="284" t="s">
        <v>45</v>
      </c>
      <c r="D190" s="8"/>
    </row>
    <row r="191" spans="1:4" hidden="1" outlineLevel="3">
      <c r="A191" s="280"/>
      <c r="B191" s="40"/>
      <c r="C191" s="290"/>
      <c r="D191" s="8"/>
    </row>
    <row r="192" spans="1:4" hidden="1" outlineLevel="3">
      <c r="A192" s="280"/>
      <c r="B192" s="40"/>
      <c r="C192" s="290"/>
      <c r="D192" s="8"/>
    </row>
    <row r="193" spans="1:4" hidden="1" outlineLevel="3">
      <c r="A193" s="280"/>
      <c r="B193" s="40"/>
      <c r="C193" s="290"/>
      <c r="D193" s="8"/>
    </row>
    <row r="194" spans="1:4" ht="17" hidden="1" outlineLevel="2">
      <c r="A194" s="280" t="s">
        <v>307</v>
      </c>
      <c r="B194" s="31" t="s">
        <v>318</v>
      </c>
      <c r="C194" s="281" t="s">
        <v>45</v>
      </c>
      <c r="D194" s="8"/>
    </row>
    <row r="195" spans="1:4" s="5" customFormat="1" ht="17" hidden="1" outlineLevel="3">
      <c r="A195" s="282" t="s">
        <v>308</v>
      </c>
      <c r="B195" s="32" t="s">
        <v>204</v>
      </c>
      <c r="C195" s="284" t="s">
        <v>25</v>
      </c>
      <c r="D195" s="8"/>
    </row>
    <row r="196" spans="1:4" s="5" customFormat="1" ht="17" hidden="1" outlineLevel="3">
      <c r="A196" s="282" t="s">
        <v>309</v>
      </c>
      <c r="B196" s="32" t="s">
        <v>205</v>
      </c>
      <c r="C196" s="284" t="s">
        <v>45</v>
      </c>
      <c r="D196" s="8"/>
    </row>
    <row r="197" spans="1:4" s="5" customFormat="1" ht="17" hidden="1" outlineLevel="3">
      <c r="A197" s="282" t="s">
        <v>310</v>
      </c>
      <c r="B197" s="32" t="s">
        <v>202</v>
      </c>
      <c r="C197" s="284" t="s">
        <v>25</v>
      </c>
      <c r="D197" s="8"/>
    </row>
    <row r="198" spans="1:4" s="5" customFormat="1" ht="17" hidden="1" outlineLevel="3">
      <c r="A198" s="282" t="s">
        <v>536</v>
      </c>
      <c r="B198" s="32" t="s">
        <v>203</v>
      </c>
      <c r="C198" s="284" t="s">
        <v>25</v>
      </c>
      <c r="D198" s="8"/>
    </row>
    <row r="199" spans="1:4" s="5" customFormat="1" ht="17" hidden="1" outlineLevel="3">
      <c r="A199" s="282" t="s">
        <v>537</v>
      </c>
      <c r="B199" s="32" t="s">
        <v>197</v>
      </c>
      <c r="C199" s="284" t="s">
        <v>45</v>
      </c>
      <c r="D199" s="8"/>
    </row>
    <row r="200" spans="1:4" s="5" customFormat="1" ht="17" hidden="1" outlineLevel="3">
      <c r="A200" s="282" t="s">
        <v>538</v>
      </c>
      <c r="B200" s="32" t="s">
        <v>206</v>
      </c>
      <c r="C200" s="284" t="s">
        <v>45</v>
      </c>
      <c r="D200" s="8"/>
    </row>
    <row r="201" spans="1:4" s="5" customFormat="1" ht="17" hidden="1" outlineLevel="3">
      <c r="A201" s="282" t="s">
        <v>539</v>
      </c>
      <c r="B201" s="32" t="s">
        <v>223</v>
      </c>
      <c r="C201" s="284" t="s">
        <v>25</v>
      </c>
      <c r="D201" s="8"/>
    </row>
    <row r="202" spans="1:4" s="5" customFormat="1" ht="17" hidden="1" outlineLevel="3">
      <c r="A202" s="282" t="s">
        <v>540</v>
      </c>
      <c r="B202" s="32" t="s">
        <v>597</v>
      </c>
      <c r="C202" s="284" t="s">
        <v>45</v>
      </c>
      <c r="D202" s="8"/>
    </row>
    <row r="203" spans="1:4" hidden="1" outlineLevel="3">
      <c r="A203" s="280"/>
      <c r="B203" s="40"/>
      <c r="C203" s="290"/>
      <c r="D203" s="8"/>
    </row>
    <row r="204" spans="1:4" hidden="1" outlineLevel="3">
      <c r="A204" s="280"/>
      <c r="B204" s="40"/>
      <c r="C204" s="290"/>
      <c r="D204" s="8"/>
    </row>
    <row r="205" spans="1:4" hidden="1" outlineLevel="3">
      <c r="A205" s="280"/>
      <c r="B205" s="40"/>
      <c r="C205" s="290"/>
      <c r="D205" s="8"/>
    </row>
    <row r="206" spans="1:4" ht="34" hidden="1" outlineLevel="2">
      <c r="A206" s="280" t="s">
        <v>311</v>
      </c>
      <c r="B206" s="31" t="s">
        <v>329</v>
      </c>
      <c r="C206" s="281" t="s">
        <v>45</v>
      </c>
      <c r="D206" s="8"/>
    </row>
    <row r="207" spans="1:4" s="5" customFormat="1" ht="17" hidden="1" outlineLevel="3">
      <c r="A207" s="282" t="s">
        <v>312</v>
      </c>
      <c r="B207" s="32" t="s">
        <v>204</v>
      </c>
      <c r="C207" s="284" t="s">
        <v>25</v>
      </c>
      <c r="D207" s="8"/>
    </row>
    <row r="208" spans="1:4" s="5" customFormat="1" ht="17" hidden="1" outlineLevel="3">
      <c r="A208" s="282" t="s">
        <v>324</v>
      </c>
      <c r="B208" s="32" t="s">
        <v>205</v>
      </c>
      <c r="C208" s="284" t="s">
        <v>45</v>
      </c>
      <c r="D208" s="8"/>
    </row>
    <row r="209" spans="1:4" s="5" customFormat="1" ht="17" hidden="1" outlineLevel="3">
      <c r="A209" s="282" t="s">
        <v>541</v>
      </c>
      <c r="B209" s="32" t="s">
        <v>202</v>
      </c>
      <c r="C209" s="284" t="s">
        <v>25</v>
      </c>
      <c r="D209" s="8"/>
    </row>
    <row r="210" spans="1:4" s="5" customFormat="1" ht="17" hidden="1" outlineLevel="3">
      <c r="A210" s="282" t="s">
        <v>542</v>
      </c>
      <c r="B210" s="32" t="s">
        <v>203</v>
      </c>
      <c r="C210" s="284" t="s">
        <v>25</v>
      </c>
      <c r="D210" s="8"/>
    </row>
    <row r="211" spans="1:4" s="5" customFormat="1" ht="17" hidden="1" outlineLevel="3">
      <c r="A211" s="282" t="s">
        <v>543</v>
      </c>
      <c r="B211" s="32" t="s">
        <v>197</v>
      </c>
      <c r="C211" s="284" t="s">
        <v>45</v>
      </c>
      <c r="D211" s="8"/>
    </row>
    <row r="212" spans="1:4" s="5" customFormat="1" ht="17" hidden="1" outlineLevel="3">
      <c r="A212" s="282" t="s">
        <v>544</v>
      </c>
      <c r="B212" s="32" t="s">
        <v>206</v>
      </c>
      <c r="C212" s="284" t="s">
        <v>45</v>
      </c>
      <c r="D212" s="8"/>
    </row>
    <row r="213" spans="1:4" s="5" customFormat="1" ht="17" hidden="1" outlineLevel="3">
      <c r="A213" s="282" t="s">
        <v>545</v>
      </c>
      <c r="B213" s="32" t="s">
        <v>320</v>
      </c>
      <c r="C213" s="284" t="s">
        <v>45</v>
      </c>
      <c r="D213" s="8"/>
    </row>
    <row r="214" spans="1:4" hidden="1" outlineLevel="3">
      <c r="A214" s="280"/>
      <c r="B214" s="40"/>
      <c r="C214" s="290"/>
      <c r="D214" s="8"/>
    </row>
    <row r="215" spans="1:4" hidden="1" outlineLevel="3">
      <c r="A215" s="280"/>
      <c r="B215" s="40"/>
      <c r="C215" s="290"/>
      <c r="D215" s="8"/>
    </row>
    <row r="216" spans="1:4" hidden="1" outlineLevel="3">
      <c r="A216" s="280"/>
      <c r="B216" s="40"/>
      <c r="C216" s="290"/>
      <c r="D216" s="8"/>
    </row>
    <row r="217" spans="1:4" ht="17" hidden="1" outlineLevel="2">
      <c r="A217" s="280" t="s">
        <v>313</v>
      </c>
      <c r="B217" s="31" t="s">
        <v>332</v>
      </c>
      <c r="C217" s="281" t="s">
        <v>45</v>
      </c>
      <c r="D217" s="8"/>
    </row>
    <row r="218" spans="1:4" s="5" customFormat="1" ht="17" hidden="1" outlineLevel="3">
      <c r="A218" s="282" t="s">
        <v>314</v>
      </c>
      <c r="B218" s="32" t="s">
        <v>204</v>
      </c>
      <c r="C218" s="284" t="s">
        <v>25</v>
      </c>
      <c r="D218" s="8"/>
    </row>
    <row r="219" spans="1:4" s="5" customFormat="1" ht="17" hidden="1" outlineLevel="3">
      <c r="A219" s="282" t="s">
        <v>315</v>
      </c>
      <c r="B219" s="32" t="s">
        <v>205</v>
      </c>
      <c r="C219" s="284" t="s">
        <v>45</v>
      </c>
      <c r="D219" s="8"/>
    </row>
    <row r="220" spans="1:4" s="5" customFormat="1" ht="17" hidden="1" outlineLevel="3">
      <c r="A220" s="282" t="s">
        <v>546</v>
      </c>
      <c r="B220" s="32" t="s">
        <v>202</v>
      </c>
      <c r="C220" s="284" t="s">
        <v>25</v>
      </c>
      <c r="D220" s="8"/>
    </row>
    <row r="221" spans="1:4" s="5" customFormat="1" ht="17" hidden="1" outlineLevel="3">
      <c r="A221" s="282" t="s">
        <v>547</v>
      </c>
      <c r="B221" s="32" t="s">
        <v>203</v>
      </c>
      <c r="C221" s="284" t="s">
        <v>25</v>
      </c>
      <c r="D221" s="8"/>
    </row>
    <row r="222" spans="1:4" s="5" customFormat="1" ht="17" hidden="1" outlineLevel="3">
      <c r="A222" s="282" t="s">
        <v>548</v>
      </c>
      <c r="B222" s="32" t="s">
        <v>197</v>
      </c>
      <c r="C222" s="284" t="s">
        <v>45</v>
      </c>
      <c r="D222" s="8"/>
    </row>
    <row r="223" spans="1:4" s="5" customFormat="1" ht="17" hidden="1" outlineLevel="3">
      <c r="A223" s="282" t="s">
        <v>549</v>
      </c>
      <c r="B223" s="32" t="s">
        <v>206</v>
      </c>
      <c r="C223" s="284" t="s">
        <v>45</v>
      </c>
      <c r="D223" s="8"/>
    </row>
    <row r="224" spans="1:4" s="5" customFormat="1" ht="17" hidden="1" outlineLevel="3">
      <c r="A224" s="282" t="s">
        <v>550</v>
      </c>
      <c r="B224" s="32" t="s">
        <v>195</v>
      </c>
      <c r="C224" s="284" t="s">
        <v>45</v>
      </c>
      <c r="D224" s="8"/>
    </row>
    <row r="225" spans="1:4" s="5" customFormat="1" ht="17" hidden="1" outlineLevel="3">
      <c r="A225" s="282" t="s">
        <v>551</v>
      </c>
      <c r="B225" s="32" t="s">
        <v>193</v>
      </c>
      <c r="C225" s="284" t="s">
        <v>25</v>
      </c>
      <c r="D225" s="8"/>
    </row>
    <row r="226" spans="1:4" s="5" customFormat="1" ht="17" hidden="1" outlineLevel="3">
      <c r="A226" s="282" t="s">
        <v>552</v>
      </c>
      <c r="B226" s="32" t="s">
        <v>226</v>
      </c>
      <c r="C226" s="284" t="s">
        <v>25</v>
      </c>
      <c r="D226" s="8"/>
    </row>
    <row r="227" spans="1:4" s="5" customFormat="1" ht="17" hidden="1" outlineLevel="3">
      <c r="A227" s="282" t="s">
        <v>553</v>
      </c>
      <c r="B227" s="32" t="s">
        <v>334</v>
      </c>
      <c r="C227" s="284" t="s">
        <v>25</v>
      </c>
      <c r="D227" s="8"/>
    </row>
    <row r="228" spans="1:4" s="5" customFormat="1" ht="17" hidden="1" outlineLevel="3">
      <c r="A228" s="282" t="s">
        <v>554</v>
      </c>
      <c r="B228" s="32" t="s">
        <v>598</v>
      </c>
      <c r="C228" s="284" t="s">
        <v>45</v>
      </c>
      <c r="D228" s="8"/>
    </row>
    <row r="229" spans="1:4" s="5" customFormat="1" ht="17" hidden="1" outlineLevel="3">
      <c r="A229" s="282" t="s">
        <v>555</v>
      </c>
      <c r="B229" s="32" t="s">
        <v>333</v>
      </c>
      <c r="C229" s="284" t="s">
        <v>25</v>
      </c>
      <c r="D229" s="8"/>
    </row>
    <row r="230" spans="1:4" hidden="1" outlineLevel="3">
      <c r="A230" s="280"/>
      <c r="B230" s="40"/>
      <c r="C230" s="290"/>
      <c r="D230" s="8"/>
    </row>
    <row r="231" spans="1:4" hidden="1" outlineLevel="3">
      <c r="A231" s="280"/>
      <c r="B231" s="40"/>
      <c r="C231" s="290"/>
      <c r="D231" s="8"/>
    </row>
    <row r="232" spans="1:4" hidden="1" outlineLevel="3">
      <c r="A232" s="280"/>
      <c r="B232" s="40"/>
      <c r="C232" s="290"/>
      <c r="D232" s="8"/>
    </row>
    <row r="233" spans="1:4" ht="17" hidden="1" outlineLevel="2">
      <c r="A233" s="280" t="s">
        <v>325</v>
      </c>
      <c r="B233" s="31" t="s">
        <v>330</v>
      </c>
      <c r="C233" s="281" t="s">
        <v>45</v>
      </c>
      <c r="D233" s="8"/>
    </row>
    <row r="234" spans="1:4" s="5" customFormat="1" ht="17" hidden="1" outlineLevel="3">
      <c r="A234" s="282" t="s">
        <v>326</v>
      </c>
      <c r="B234" s="32" t="s">
        <v>204</v>
      </c>
      <c r="C234" s="284" t="s">
        <v>25</v>
      </c>
      <c r="D234" s="8"/>
    </row>
    <row r="235" spans="1:4" s="5" customFormat="1" ht="17" hidden="1" outlineLevel="3">
      <c r="A235" s="282" t="s">
        <v>338</v>
      </c>
      <c r="B235" s="32" t="s">
        <v>205</v>
      </c>
      <c r="C235" s="284" t="s">
        <v>45</v>
      </c>
      <c r="D235" s="8"/>
    </row>
    <row r="236" spans="1:4" s="5" customFormat="1" ht="17" hidden="1" outlineLevel="3">
      <c r="A236" s="282" t="s">
        <v>556</v>
      </c>
      <c r="B236" s="32" t="s">
        <v>331</v>
      </c>
      <c r="C236" s="284" t="s">
        <v>25</v>
      </c>
      <c r="D236" s="8"/>
    </row>
    <row r="237" spans="1:4" hidden="1" outlineLevel="3">
      <c r="A237" s="280"/>
      <c r="B237" s="40"/>
      <c r="C237" s="290"/>
      <c r="D237" s="8"/>
    </row>
    <row r="238" spans="1:4" hidden="1" outlineLevel="3">
      <c r="A238" s="280"/>
      <c r="B238" s="40"/>
      <c r="C238" s="290"/>
      <c r="D238" s="8"/>
    </row>
    <row r="239" spans="1:4" hidden="1" outlineLevel="3">
      <c r="A239" s="280"/>
      <c r="B239" s="40"/>
      <c r="C239" s="290"/>
      <c r="D239" s="8"/>
    </row>
    <row r="240" spans="1:4" ht="17" hidden="1" outlineLevel="2">
      <c r="A240" s="280" t="s">
        <v>327</v>
      </c>
      <c r="B240" s="31" t="s">
        <v>336</v>
      </c>
      <c r="C240" s="281" t="s">
        <v>45</v>
      </c>
      <c r="D240" s="8"/>
    </row>
    <row r="241" spans="1:4" s="5" customFormat="1" ht="17" hidden="1" outlineLevel="3">
      <c r="A241" s="282" t="s">
        <v>328</v>
      </c>
      <c r="B241" s="32" t="s">
        <v>203</v>
      </c>
      <c r="C241" s="284" t="s">
        <v>25</v>
      </c>
      <c r="D241" s="8"/>
    </row>
    <row r="242" spans="1:4" s="5" customFormat="1" ht="17" hidden="1" outlineLevel="3">
      <c r="A242" s="282" t="s">
        <v>557</v>
      </c>
      <c r="B242" s="32" t="s">
        <v>337</v>
      </c>
      <c r="C242" s="284" t="s">
        <v>25</v>
      </c>
      <c r="D242" s="8"/>
    </row>
    <row r="243" spans="1:4" hidden="1" outlineLevel="3">
      <c r="A243" s="280"/>
      <c r="B243" s="40"/>
      <c r="C243" s="290"/>
      <c r="D243" s="8"/>
    </row>
    <row r="244" spans="1:4" hidden="1" outlineLevel="3">
      <c r="A244" s="280"/>
      <c r="B244" s="40"/>
      <c r="C244" s="290"/>
      <c r="D244" s="8"/>
    </row>
    <row r="245" spans="1:4" hidden="1" outlineLevel="3">
      <c r="A245" s="280"/>
      <c r="B245" s="40"/>
      <c r="C245" s="290"/>
      <c r="D245" s="8"/>
    </row>
    <row r="246" spans="1:4" ht="17" hidden="1" outlineLevel="2">
      <c r="A246" s="280" t="s">
        <v>339</v>
      </c>
      <c r="B246" s="31" t="s">
        <v>321</v>
      </c>
      <c r="C246" s="281" t="s">
        <v>45</v>
      </c>
      <c r="D246" s="8"/>
    </row>
    <row r="247" spans="1:4" s="5" customFormat="1" ht="17" hidden="1" outlineLevel="3">
      <c r="A247" s="282" t="s">
        <v>340</v>
      </c>
      <c r="B247" s="32" t="s">
        <v>322</v>
      </c>
      <c r="C247" s="284" t="s">
        <v>25</v>
      </c>
      <c r="D247" s="8"/>
    </row>
    <row r="248" spans="1:4" s="5" customFormat="1" ht="17" hidden="1" outlineLevel="3">
      <c r="A248" s="282" t="s">
        <v>341</v>
      </c>
      <c r="B248" s="32" t="s">
        <v>205</v>
      </c>
      <c r="C248" s="284" t="s">
        <v>45</v>
      </c>
      <c r="D248" s="8"/>
    </row>
    <row r="249" spans="1:4" hidden="1" outlineLevel="3">
      <c r="A249" s="280"/>
      <c r="B249" s="40"/>
      <c r="C249" s="290"/>
      <c r="D249" s="8"/>
    </row>
    <row r="250" spans="1:4" hidden="1" outlineLevel="3">
      <c r="A250" s="280"/>
      <c r="B250" s="40"/>
      <c r="C250" s="290"/>
      <c r="D250" s="8"/>
    </row>
    <row r="251" spans="1:4" hidden="1" outlineLevel="3">
      <c r="A251" s="280"/>
      <c r="B251" s="40"/>
      <c r="C251" s="290"/>
      <c r="D251" s="8"/>
    </row>
    <row r="252" spans="1:4" ht="17" hidden="1" outlineLevel="2">
      <c r="A252" s="280" t="s">
        <v>479</v>
      </c>
      <c r="B252" s="31" t="s">
        <v>342</v>
      </c>
      <c r="C252" s="281" t="s">
        <v>45</v>
      </c>
      <c r="D252" s="8"/>
    </row>
    <row r="253" spans="1:4" s="5" customFormat="1" ht="17" hidden="1" outlineLevel="3">
      <c r="A253" s="282" t="s">
        <v>480</v>
      </c>
      <c r="B253" s="32" t="s">
        <v>203</v>
      </c>
      <c r="C253" s="284" t="s">
        <v>25</v>
      </c>
      <c r="D253" s="8"/>
    </row>
    <row r="254" spans="1:4" s="5" customFormat="1" ht="17" hidden="1" outlineLevel="3">
      <c r="A254" s="282" t="s">
        <v>481</v>
      </c>
      <c r="B254" s="32" t="s">
        <v>342</v>
      </c>
      <c r="C254" s="284" t="s">
        <v>25</v>
      </c>
      <c r="D254" s="8"/>
    </row>
    <row r="255" spans="1:4" hidden="1" outlineLevel="3">
      <c r="A255" s="280"/>
      <c r="B255" s="40"/>
      <c r="C255" s="290"/>
      <c r="D255" s="8"/>
    </row>
    <row r="256" spans="1:4" hidden="1" outlineLevel="3">
      <c r="A256" s="280"/>
      <c r="B256" s="40"/>
      <c r="C256" s="290"/>
      <c r="D256" s="8"/>
    </row>
    <row r="257" spans="1:4" hidden="1" outlineLevel="3">
      <c r="A257" s="280"/>
      <c r="B257" s="40"/>
      <c r="C257" s="290"/>
      <c r="D257" s="8"/>
    </row>
    <row r="258" spans="1:4" ht="17" hidden="1" outlineLevel="2">
      <c r="A258" s="280" t="s">
        <v>558</v>
      </c>
      <c r="B258" s="31" t="s">
        <v>250</v>
      </c>
      <c r="C258" s="281" t="s">
        <v>45</v>
      </c>
      <c r="D258" s="8"/>
    </row>
    <row r="259" spans="1:4" s="5" customFormat="1" ht="17" hidden="1" outlineLevel="3">
      <c r="A259" s="282" t="s">
        <v>559</v>
      </c>
      <c r="B259" s="32" t="s">
        <v>295</v>
      </c>
      <c r="C259" s="284" t="s">
        <v>25</v>
      </c>
      <c r="D259" s="8"/>
    </row>
    <row r="260" spans="1:4" hidden="1" outlineLevel="3">
      <c r="A260" s="280"/>
      <c r="B260" s="40"/>
      <c r="C260" s="290"/>
      <c r="D260" s="8"/>
    </row>
    <row r="261" spans="1:4" hidden="1" outlineLevel="3">
      <c r="A261" s="280"/>
      <c r="B261" s="40"/>
      <c r="C261" s="290"/>
      <c r="D261" s="8"/>
    </row>
    <row r="262" spans="1:4" ht="17" hidden="1" outlineLevel="2">
      <c r="A262" s="280" t="s">
        <v>560</v>
      </c>
      <c r="B262" s="31" t="s">
        <v>316</v>
      </c>
      <c r="C262" s="281" t="s">
        <v>45</v>
      </c>
      <c r="D262" s="8"/>
    </row>
    <row r="263" spans="1:4" s="5" customFormat="1" ht="17" hidden="1" outlineLevel="3">
      <c r="A263" s="282" t="s">
        <v>561</v>
      </c>
      <c r="B263" s="32" t="s">
        <v>204</v>
      </c>
      <c r="C263" s="284" t="s">
        <v>25</v>
      </c>
      <c r="D263" s="8"/>
    </row>
    <row r="264" spans="1:4" s="5" customFormat="1" ht="17" hidden="1" outlineLevel="3">
      <c r="A264" s="282" t="s">
        <v>562</v>
      </c>
      <c r="B264" s="32" t="s">
        <v>205</v>
      </c>
      <c r="C264" s="284" t="s">
        <v>45</v>
      </c>
      <c r="D264" s="8"/>
    </row>
    <row r="265" spans="1:4" s="5" customFormat="1" ht="17" hidden="1" outlineLevel="3">
      <c r="A265" s="282" t="s">
        <v>563</v>
      </c>
      <c r="B265" s="32" t="s">
        <v>202</v>
      </c>
      <c r="C265" s="284" t="s">
        <v>25</v>
      </c>
      <c r="D265" s="8"/>
    </row>
    <row r="266" spans="1:4" s="5" customFormat="1" ht="17" hidden="1" outlineLevel="3">
      <c r="A266" s="282" t="s">
        <v>564</v>
      </c>
      <c r="B266" s="32" t="s">
        <v>203</v>
      </c>
      <c r="C266" s="284" t="s">
        <v>25</v>
      </c>
      <c r="D266" s="8"/>
    </row>
    <row r="267" spans="1:4" s="5" customFormat="1" ht="17" hidden="1" outlineLevel="3">
      <c r="A267" s="282" t="s">
        <v>565</v>
      </c>
      <c r="B267" s="32" t="s">
        <v>197</v>
      </c>
      <c r="C267" s="284" t="s">
        <v>45</v>
      </c>
      <c r="D267" s="8"/>
    </row>
    <row r="268" spans="1:4" s="5" customFormat="1" ht="17" hidden="1" outlineLevel="3">
      <c r="A268" s="282" t="s">
        <v>566</v>
      </c>
      <c r="B268" s="32" t="s">
        <v>206</v>
      </c>
      <c r="C268" s="284" t="s">
        <v>45</v>
      </c>
      <c r="D268" s="8"/>
    </row>
    <row r="269" spans="1:4" s="5" customFormat="1" ht="17" hidden="1" outlineLevel="3">
      <c r="A269" s="282" t="s">
        <v>567</v>
      </c>
      <c r="B269" s="32" t="s">
        <v>195</v>
      </c>
      <c r="C269" s="284" t="s">
        <v>45</v>
      </c>
      <c r="D269" s="8"/>
    </row>
    <row r="270" spans="1:4" s="5" customFormat="1" ht="17" hidden="1" outlineLevel="3">
      <c r="A270" s="282" t="s">
        <v>568</v>
      </c>
      <c r="B270" s="32" t="s">
        <v>193</v>
      </c>
      <c r="C270" s="284" t="s">
        <v>25</v>
      </c>
      <c r="D270" s="8"/>
    </row>
    <row r="271" spans="1:4" s="5" customFormat="1" ht="17" hidden="1" outlineLevel="3">
      <c r="A271" s="282" t="s">
        <v>569</v>
      </c>
      <c r="B271" s="32" t="s">
        <v>226</v>
      </c>
      <c r="C271" s="284" t="s">
        <v>25</v>
      </c>
      <c r="D271" s="8"/>
    </row>
    <row r="272" spans="1:4" s="5" customFormat="1" ht="17" hidden="1" outlineLevel="3">
      <c r="A272" s="282" t="s">
        <v>570</v>
      </c>
      <c r="B272" s="32" t="s">
        <v>594</v>
      </c>
      <c r="C272" s="284" t="s">
        <v>45</v>
      </c>
      <c r="D272" s="8"/>
    </row>
    <row r="273" spans="1:4" s="5" customFormat="1" ht="17" hidden="1" outlineLevel="3">
      <c r="A273" s="282" t="s">
        <v>571</v>
      </c>
      <c r="B273" s="32" t="s">
        <v>594</v>
      </c>
      <c r="C273" s="284" t="s">
        <v>45</v>
      </c>
      <c r="D273" s="8"/>
    </row>
    <row r="274" spans="1:4" s="5" customFormat="1" hidden="1" outlineLevel="3">
      <c r="A274" s="282"/>
      <c r="B274" s="42"/>
      <c r="C274" s="289"/>
      <c r="D274" s="8"/>
    </row>
    <row r="275" spans="1:4" s="5" customFormat="1" hidden="1" outlineLevel="3">
      <c r="A275" s="282"/>
      <c r="B275" s="42"/>
      <c r="C275" s="289"/>
      <c r="D275" s="8"/>
    </row>
    <row r="276" spans="1:4" hidden="1" outlineLevel="3">
      <c r="A276" s="280"/>
      <c r="B276" s="40"/>
      <c r="C276" s="290"/>
      <c r="D276" s="8"/>
    </row>
    <row r="277" spans="1:4" ht="17" hidden="1" outlineLevel="2">
      <c r="A277" s="280" t="s">
        <v>572</v>
      </c>
      <c r="B277" s="31" t="s">
        <v>412</v>
      </c>
      <c r="C277" s="281" t="s">
        <v>11</v>
      </c>
      <c r="D277" s="8">
        <f>IF((D278+D279+D280+D281+D282+D283+D284+D285+D286+D287+D288+D289)&gt;0,1,0)</f>
        <v>0</v>
      </c>
    </row>
    <row r="278" spans="1:4" s="5" customFormat="1" ht="17" hidden="1" outlineLevel="3">
      <c r="A278" s="282" t="s">
        <v>573</v>
      </c>
      <c r="B278" s="32" t="s">
        <v>403</v>
      </c>
      <c r="C278" s="284" t="s">
        <v>39</v>
      </c>
      <c r="D278" s="11"/>
    </row>
    <row r="279" spans="1:4" s="5" customFormat="1" ht="17" hidden="1" outlineLevel="3">
      <c r="A279" s="282" t="s">
        <v>574</v>
      </c>
      <c r="B279" s="32" t="s">
        <v>404</v>
      </c>
      <c r="C279" s="284" t="s">
        <v>39</v>
      </c>
      <c r="D279" s="11"/>
    </row>
    <row r="280" spans="1:4" s="5" customFormat="1" ht="17" hidden="1" outlineLevel="3">
      <c r="A280" s="282" t="s">
        <v>575</v>
      </c>
      <c r="B280" s="32" t="s">
        <v>431</v>
      </c>
      <c r="C280" s="284" t="s">
        <v>66</v>
      </c>
      <c r="D280" s="11"/>
    </row>
    <row r="281" spans="1:4" s="5" customFormat="1" ht="17" hidden="1" outlineLevel="3">
      <c r="A281" s="282" t="s">
        <v>576</v>
      </c>
      <c r="B281" s="32" t="s">
        <v>428</v>
      </c>
      <c r="C281" s="284" t="s">
        <v>66</v>
      </c>
      <c r="D281" s="11"/>
    </row>
    <row r="282" spans="1:4" s="5" customFormat="1" ht="17" hidden="1" outlineLevel="3">
      <c r="A282" s="282" t="s">
        <v>577</v>
      </c>
      <c r="B282" s="32" t="s">
        <v>429</v>
      </c>
      <c r="C282" s="284" t="s">
        <v>66</v>
      </c>
      <c r="D282" s="11"/>
    </row>
    <row r="283" spans="1:4" s="5" customFormat="1" ht="17" hidden="1" outlineLevel="3">
      <c r="A283" s="282" t="s">
        <v>578</v>
      </c>
      <c r="B283" s="32" t="s">
        <v>430</v>
      </c>
      <c r="C283" s="284" t="s">
        <v>66</v>
      </c>
      <c r="D283" s="11"/>
    </row>
    <row r="284" spans="1:4" s="5" customFormat="1" ht="17" hidden="1" outlineLevel="3">
      <c r="A284" s="282" t="s">
        <v>579</v>
      </c>
      <c r="B284" s="32" t="s">
        <v>405</v>
      </c>
      <c r="C284" s="284" t="s">
        <v>66</v>
      </c>
      <c r="D284" s="11"/>
    </row>
    <row r="285" spans="1:4" s="5" customFormat="1" ht="17" hidden="1" outlineLevel="3">
      <c r="A285" s="282" t="s">
        <v>580</v>
      </c>
      <c r="B285" s="32" t="s">
        <v>478</v>
      </c>
      <c r="C285" s="284" t="s">
        <v>66</v>
      </c>
      <c r="D285" s="11"/>
    </row>
    <row r="286" spans="1:4" s="5" customFormat="1" ht="17" hidden="1" outlineLevel="3">
      <c r="A286" s="282" t="s">
        <v>581</v>
      </c>
      <c r="B286" s="32" t="s">
        <v>427</v>
      </c>
      <c r="C286" s="284" t="s">
        <v>39</v>
      </c>
      <c r="D286" s="11"/>
    </row>
    <row r="287" spans="1:4" s="5" customFormat="1" hidden="1" outlineLevel="3">
      <c r="A287" s="282"/>
      <c r="B287" s="42"/>
      <c r="C287" s="289"/>
      <c r="D287" s="11"/>
    </row>
    <row r="288" spans="1:4" s="5" customFormat="1" hidden="1" outlineLevel="3">
      <c r="A288" s="282"/>
      <c r="B288" s="42"/>
      <c r="C288" s="289"/>
      <c r="D288" s="11"/>
    </row>
    <row r="289" spans="1:4" s="5" customFormat="1" hidden="1" outlineLevel="3">
      <c r="A289" s="282"/>
      <c r="B289" s="42"/>
      <c r="C289" s="289"/>
      <c r="D289" s="11"/>
    </row>
    <row r="290" spans="1:4" s="5" customFormat="1" ht="34" hidden="1" outlineLevel="2">
      <c r="A290" s="285"/>
      <c r="B290" s="25" t="s">
        <v>167</v>
      </c>
      <c r="C290" s="286"/>
      <c r="D290" s="26"/>
    </row>
    <row r="291" spans="1:4" s="2" customFormat="1" hidden="1" outlineLevel="2">
      <c r="A291" s="287"/>
      <c r="B291" s="37"/>
      <c r="C291" s="288"/>
      <c r="D291" s="35"/>
    </row>
    <row r="292" spans="1:4" s="2" customFormat="1" hidden="1" outlineLevel="2">
      <c r="A292" s="287"/>
      <c r="B292" s="37"/>
      <c r="C292" s="288"/>
      <c r="D292" s="35"/>
    </row>
    <row r="293" spans="1:4" s="2" customFormat="1" hidden="1" outlineLevel="2">
      <c r="A293" s="287"/>
      <c r="B293" s="37"/>
      <c r="C293" s="288"/>
      <c r="D293" s="35"/>
    </row>
    <row r="294" spans="1:4" s="2" customFormat="1" hidden="1" outlineLevel="2">
      <c r="A294" s="287"/>
      <c r="B294" s="37"/>
      <c r="C294" s="288"/>
      <c r="D294" s="35"/>
    </row>
    <row r="295" spans="1:4" s="2" customFormat="1" hidden="1" outlineLevel="2">
      <c r="A295" s="287"/>
      <c r="B295" s="37"/>
      <c r="C295" s="288"/>
      <c r="D295" s="35"/>
    </row>
    <row r="296" spans="1:4" s="2" customFormat="1" hidden="1" outlineLevel="2">
      <c r="A296" s="287"/>
      <c r="B296" s="37"/>
      <c r="C296" s="288"/>
      <c r="D296" s="35"/>
    </row>
    <row r="297" spans="1:4" s="2" customFormat="1" hidden="1" outlineLevel="2">
      <c r="A297" s="287"/>
      <c r="B297" s="37"/>
      <c r="C297" s="288"/>
      <c r="D297" s="35"/>
    </row>
    <row r="298" spans="1:4" s="14" customFormat="1" ht="17" hidden="1" outlineLevel="1">
      <c r="A298" s="279" t="s">
        <v>13</v>
      </c>
      <c r="B298" s="30" t="s">
        <v>399</v>
      </c>
      <c r="C298" s="275" t="s">
        <v>11</v>
      </c>
      <c r="D298" s="44">
        <f>IF((D299+D300+D301+D302+D303+D304+D305+D306+D307+D308+D309+D310+D311)&gt;0,1,0)</f>
        <v>0</v>
      </c>
    </row>
    <row r="299" spans="1:4" ht="17" hidden="1" outlineLevel="2">
      <c r="A299" s="280" t="s">
        <v>51</v>
      </c>
      <c r="B299" s="31" t="s">
        <v>586</v>
      </c>
      <c r="C299" s="281" t="s">
        <v>39</v>
      </c>
      <c r="D299" s="8"/>
    </row>
    <row r="300" spans="1:4" ht="17" hidden="1" outlineLevel="2">
      <c r="A300" s="280" t="s">
        <v>52</v>
      </c>
      <c r="B300" s="31" t="s">
        <v>587</v>
      </c>
      <c r="C300" s="281" t="s">
        <v>39</v>
      </c>
      <c r="D300" s="8"/>
    </row>
    <row r="301" spans="1:4" ht="17" hidden="1" outlineLevel="2">
      <c r="A301" s="280" t="s">
        <v>162</v>
      </c>
      <c r="B301" s="31" t="s">
        <v>352</v>
      </c>
      <c r="C301" s="281" t="s">
        <v>66</v>
      </c>
      <c r="D301" s="8"/>
    </row>
    <row r="302" spans="1:4" ht="17" hidden="1" outlineLevel="2">
      <c r="A302" s="280" t="s">
        <v>163</v>
      </c>
      <c r="B302" s="31" t="s">
        <v>591</v>
      </c>
      <c r="C302" s="281" t="s">
        <v>39</v>
      </c>
      <c r="D302" s="8"/>
    </row>
    <row r="303" spans="1:4" ht="17" hidden="1" outlineLevel="2">
      <c r="A303" s="280" t="s">
        <v>343</v>
      </c>
      <c r="B303" s="31" t="s">
        <v>588</v>
      </c>
      <c r="C303" s="281" t="s">
        <v>39</v>
      </c>
      <c r="D303" s="8"/>
    </row>
    <row r="304" spans="1:4" ht="17" hidden="1" outlineLevel="2">
      <c r="A304" s="280" t="s">
        <v>344</v>
      </c>
      <c r="B304" s="31" t="s">
        <v>590</v>
      </c>
      <c r="C304" s="281" t="s">
        <v>39</v>
      </c>
      <c r="D304" s="8"/>
    </row>
    <row r="305" spans="1:4" ht="17" hidden="1" outlineLevel="2">
      <c r="A305" s="280" t="s">
        <v>345</v>
      </c>
      <c r="B305" s="31" t="s">
        <v>589</v>
      </c>
      <c r="C305" s="281" t="s">
        <v>39</v>
      </c>
      <c r="D305" s="8"/>
    </row>
    <row r="306" spans="1:4" ht="17" hidden="1" outlineLevel="2">
      <c r="A306" s="280" t="s">
        <v>346</v>
      </c>
      <c r="B306" s="31" t="s">
        <v>592</v>
      </c>
      <c r="C306" s="281" t="s">
        <v>39</v>
      </c>
      <c r="D306" s="8"/>
    </row>
    <row r="307" spans="1:4" ht="17" hidden="1" outlineLevel="2">
      <c r="A307" s="280" t="s">
        <v>347</v>
      </c>
      <c r="B307" s="31" t="s">
        <v>353</v>
      </c>
      <c r="C307" s="281" t="s">
        <v>39</v>
      </c>
      <c r="D307" s="8"/>
    </row>
    <row r="308" spans="1:4" ht="17" hidden="1" outlineLevel="2">
      <c r="A308" s="280" t="s">
        <v>348</v>
      </c>
      <c r="B308" s="31" t="s">
        <v>355</v>
      </c>
      <c r="C308" s="281" t="s">
        <v>39</v>
      </c>
      <c r="D308" s="8"/>
    </row>
    <row r="309" spans="1:4" ht="17" hidden="1" outlineLevel="2">
      <c r="A309" s="280" t="s">
        <v>349</v>
      </c>
      <c r="B309" s="31" t="s">
        <v>354</v>
      </c>
      <c r="C309" s="281" t="s">
        <v>39</v>
      </c>
      <c r="D309" s="8"/>
    </row>
    <row r="310" spans="1:4" ht="17" hidden="1" outlineLevel="2">
      <c r="A310" s="280" t="s">
        <v>350</v>
      </c>
      <c r="B310" s="31" t="s">
        <v>356</v>
      </c>
      <c r="C310" s="281" t="s">
        <v>66</v>
      </c>
      <c r="D310" s="8"/>
    </row>
    <row r="311" spans="1:4" ht="17" hidden="1" outlineLevel="2">
      <c r="A311" s="280" t="s">
        <v>351</v>
      </c>
      <c r="B311" s="31" t="s">
        <v>358</v>
      </c>
      <c r="C311" s="281" t="s">
        <v>39</v>
      </c>
      <c r="D311" s="8"/>
    </row>
    <row r="312" spans="1:4" s="5" customFormat="1" ht="34" hidden="1" outlineLevel="2">
      <c r="A312" s="280"/>
      <c r="B312" s="25" t="s">
        <v>167</v>
      </c>
      <c r="C312" s="286"/>
      <c r="D312" s="26"/>
    </row>
    <row r="313" spans="1:4" s="2" customFormat="1" hidden="1" outlineLevel="2">
      <c r="A313" s="280"/>
      <c r="B313" s="37"/>
      <c r="C313" s="288"/>
      <c r="D313" s="35"/>
    </row>
    <row r="314" spans="1:4" s="2" customFormat="1" hidden="1" outlineLevel="2">
      <c r="A314" s="287"/>
      <c r="B314" s="37"/>
      <c r="C314" s="288"/>
      <c r="D314" s="35"/>
    </row>
    <row r="315" spans="1:4" s="2" customFormat="1" hidden="1" outlineLevel="2">
      <c r="A315" s="287"/>
      <c r="B315" s="37"/>
      <c r="C315" s="288"/>
      <c r="D315" s="35"/>
    </row>
    <row r="316" spans="1:4" s="2" customFormat="1" hidden="1" outlineLevel="2">
      <c r="A316" s="287"/>
      <c r="B316" s="37"/>
      <c r="C316" s="288"/>
      <c r="D316" s="35"/>
    </row>
    <row r="317" spans="1:4" s="2" customFormat="1" hidden="1" outlineLevel="2">
      <c r="A317" s="287"/>
      <c r="B317" s="37"/>
      <c r="C317" s="288"/>
      <c r="D317" s="35"/>
    </row>
    <row r="318" spans="1:4" s="2" customFormat="1" hidden="1" outlineLevel="2">
      <c r="A318" s="287"/>
      <c r="B318" s="37"/>
      <c r="C318" s="288"/>
      <c r="D318" s="35"/>
    </row>
    <row r="319" spans="1:4" s="2" customFormat="1" hidden="1" outlineLevel="2">
      <c r="A319" s="287"/>
      <c r="B319" s="37"/>
      <c r="C319" s="288"/>
      <c r="D319" s="35"/>
    </row>
    <row r="320" spans="1:4" s="4" customFormat="1" ht="17" hidden="1" outlineLevel="1">
      <c r="A320" s="279" t="s">
        <v>7</v>
      </c>
      <c r="B320" s="30" t="s">
        <v>335</v>
      </c>
      <c r="C320" s="275" t="s">
        <v>11</v>
      </c>
      <c r="D320" s="44">
        <f>IF((D321+D322+D323+D324+D325+D326+D346)&gt;0,1,0)</f>
        <v>0</v>
      </c>
    </row>
    <row r="321" spans="1:4" ht="17" hidden="1" outlineLevel="2">
      <c r="A321" s="280" t="s">
        <v>26</v>
      </c>
      <c r="B321" s="31" t="s">
        <v>599</v>
      </c>
      <c r="C321" s="281" t="s">
        <v>25</v>
      </c>
      <c r="D321" s="8"/>
    </row>
    <row r="322" spans="1:4" ht="17" hidden="1" outlineLevel="2">
      <c r="A322" s="280" t="s">
        <v>30</v>
      </c>
      <c r="B322" s="31" t="s">
        <v>364</v>
      </c>
      <c r="C322" s="281" t="s">
        <v>25</v>
      </c>
      <c r="D322" s="8"/>
    </row>
    <row r="323" spans="1:4" ht="17" hidden="1" outlineLevel="2">
      <c r="A323" s="280" t="s">
        <v>112</v>
      </c>
      <c r="B323" s="31" t="s">
        <v>410</v>
      </c>
      <c r="C323" s="281" t="s">
        <v>66</v>
      </c>
      <c r="D323" s="8"/>
    </row>
    <row r="324" spans="1:4" ht="17" hidden="1" outlineLevel="2">
      <c r="A324" s="280" t="s">
        <v>113</v>
      </c>
      <c r="B324" s="31" t="s">
        <v>361</v>
      </c>
      <c r="C324" s="281" t="s">
        <v>25</v>
      </c>
      <c r="D324" s="8"/>
    </row>
    <row r="325" spans="1:4" ht="17" hidden="1" outlineLevel="2">
      <c r="A325" s="280" t="s">
        <v>400</v>
      </c>
      <c r="B325" s="31" t="s">
        <v>363</v>
      </c>
      <c r="C325" s="281" t="s">
        <v>45</v>
      </c>
      <c r="D325" s="8"/>
    </row>
    <row r="326" spans="1:4" ht="17" hidden="1" outlineLevel="2">
      <c r="A326" s="280" t="s">
        <v>401</v>
      </c>
      <c r="B326" s="31" t="s">
        <v>379</v>
      </c>
      <c r="C326" s="281" t="s">
        <v>66</v>
      </c>
      <c r="D326" s="45">
        <f>SUM(D327:D345)</f>
        <v>0</v>
      </c>
    </row>
    <row r="327" spans="1:4" s="5" customFormat="1" ht="17" hidden="1" outlineLevel="3">
      <c r="A327" s="282" t="s">
        <v>482</v>
      </c>
      <c r="B327" s="32" t="s">
        <v>366</v>
      </c>
      <c r="C327" s="284" t="s">
        <v>66</v>
      </c>
      <c r="D327" s="11"/>
    </row>
    <row r="328" spans="1:4" s="5" customFormat="1" ht="17" hidden="1" outlineLevel="3">
      <c r="A328" s="282" t="s">
        <v>483</v>
      </c>
      <c r="B328" s="32" t="s">
        <v>373</v>
      </c>
      <c r="C328" s="284" t="s">
        <v>66</v>
      </c>
      <c r="D328" s="11"/>
    </row>
    <row r="329" spans="1:4" s="5" customFormat="1" ht="17" hidden="1" outlineLevel="3">
      <c r="A329" s="282" t="s">
        <v>484</v>
      </c>
      <c r="B329" s="32" t="s">
        <v>372</v>
      </c>
      <c r="C329" s="284" t="s">
        <v>66</v>
      </c>
      <c r="D329" s="11"/>
    </row>
    <row r="330" spans="1:4" s="5" customFormat="1" ht="17" hidden="1" outlineLevel="3">
      <c r="A330" s="282" t="s">
        <v>485</v>
      </c>
      <c r="B330" s="32" t="s">
        <v>387</v>
      </c>
      <c r="C330" s="284" t="s">
        <v>66</v>
      </c>
      <c r="D330" s="11"/>
    </row>
    <row r="331" spans="1:4" s="5" customFormat="1" ht="17" hidden="1" outlineLevel="3">
      <c r="A331" s="282" t="s">
        <v>486</v>
      </c>
      <c r="B331" s="32" t="s">
        <v>386</v>
      </c>
      <c r="C331" s="284" t="s">
        <v>66</v>
      </c>
      <c r="D331" s="11"/>
    </row>
    <row r="332" spans="1:4" s="5" customFormat="1" ht="17" hidden="1" outlineLevel="3">
      <c r="A332" s="282" t="s">
        <v>487</v>
      </c>
      <c r="B332" s="32" t="s">
        <v>365</v>
      </c>
      <c r="C332" s="284" t="s">
        <v>66</v>
      </c>
      <c r="D332" s="11"/>
    </row>
    <row r="333" spans="1:4" s="5" customFormat="1" ht="17" hidden="1" outlineLevel="3">
      <c r="A333" s="282" t="s">
        <v>488</v>
      </c>
      <c r="B333" s="32" t="s">
        <v>381</v>
      </c>
      <c r="C333" s="284" t="s">
        <v>66</v>
      </c>
      <c r="D333" s="11"/>
    </row>
    <row r="334" spans="1:4" s="5" customFormat="1" ht="17" hidden="1" outlineLevel="3">
      <c r="A334" s="282" t="s">
        <v>489</v>
      </c>
      <c r="B334" s="32" t="s">
        <v>369</v>
      </c>
      <c r="C334" s="284" t="s">
        <v>66</v>
      </c>
      <c r="D334" s="11"/>
    </row>
    <row r="335" spans="1:4" s="5" customFormat="1" ht="17" hidden="1" outlineLevel="3">
      <c r="A335" s="282" t="s">
        <v>490</v>
      </c>
      <c r="B335" s="32" t="s">
        <v>370</v>
      </c>
      <c r="C335" s="284" t="s">
        <v>66</v>
      </c>
      <c r="D335" s="11"/>
    </row>
    <row r="336" spans="1:4" s="5" customFormat="1" ht="17" hidden="1" outlineLevel="3">
      <c r="A336" s="282" t="s">
        <v>491</v>
      </c>
      <c r="B336" s="32" t="s">
        <v>394</v>
      </c>
      <c r="C336" s="284" t="s">
        <v>66</v>
      </c>
      <c r="D336" s="11"/>
    </row>
    <row r="337" spans="1:4" s="5" customFormat="1" ht="17" hidden="1" outlineLevel="3">
      <c r="A337" s="282" t="s">
        <v>492</v>
      </c>
      <c r="B337" s="32" t="s">
        <v>395</v>
      </c>
      <c r="C337" s="284" t="s">
        <v>66</v>
      </c>
      <c r="D337" s="11"/>
    </row>
    <row r="338" spans="1:4" s="5" customFormat="1" ht="17" hidden="1" outlineLevel="3">
      <c r="A338" s="282" t="s">
        <v>493</v>
      </c>
      <c r="B338" s="32" t="s">
        <v>367</v>
      </c>
      <c r="C338" s="284" t="s">
        <v>66</v>
      </c>
      <c r="D338" s="11"/>
    </row>
    <row r="339" spans="1:4" s="5" customFormat="1" ht="17" hidden="1" outlineLevel="3">
      <c r="A339" s="282" t="s">
        <v>494</v>
      </c>
      <c r="B339" s="32" t="s">
        <v>391</v>
      </c>
      <c r="C339" s="284" t="s">
        <v>66</v>
      </c>
      <c r="D339" s="11"/>
    </row>
    <row r="340" spans="1:4" s="5" customFormat="1" ht="17" hidden="1" outlineLevel="3">
      <c r="A340" s="282" t="s">
        <v>495</v>
      </c>
      <c r="B340" s="32" t="s">
        <v>388</v>
      </c>
      <c r="C340" s="284" t="s">
        <v>66</v>
      </c>
      <c r="D340" s="11"/>
    </row>
    <row r="341" spans="1:4" s="5" customFormat="1" ht="17" hidden="1" outlineLevel="3">
      <c r="A341" s="282" t="s">
        <v>496</v>
      </c>
      <c r="B341" s="32" t="s">
        <v>368</v>
      </c>
      <c r="C341" s="284" t="s">
        <v>66</v>
      </c>
      <c r="D341" s="11"/>
    </row>
    <row r="342" spans="1:4" s="5" customFormat="1" ht="17" hidden="1" outlineLevel="3">
      <c r="A342" s="282" t="s">
        <v>497</v>
      </c>
      <c r="B342" s="32" t="s">
        <v>371</v>
      </c>
      <c r="C342" s="284" t="s">
        <v>66</v>
      </c>
      <c r="D342" s="11"/>
    </row>
    <row r="343" spans="1:4" s="5" customFormat="1" hidden="1" outlineLevel="3">
      <c r="A343" s="282"/>
      <c r="B343" s="42"/>
      <c r="C343" s="289"/>
      <c r="D343" s="10"/>
    </row>
    <row r="344" spans="1:4" s="5" customFormat="1" hidden="1" outlineLevel="3">
      <c r="A344" s="282"/>
      <c r="B344" s="42"/>
      <c r="C344" s="289"/>
      <c r="D344" s="10"/>
    </row>
    <row r="345" spans="1:4" s="5" customFormat="1" hidden="1" outlineLevel="3">
      <c r="A345" s="282"/>
      <c r="B345" s="42"/>
      <c r="C345" s="289"/>
      <c r="D345" s="10"/>
    </row>
    <row r="346" spans="1:4" ht="17" hidden="1" outlineLevel="2">
      <c r="A346" s="280" t="s">
        <v>402</v>
      </c>
      <c r="B346" s="31" t="s">
        <v>407</v>
      </c>
      <c r="C346" s="281" t="s">
        <v>66</v>
      </c>
      <c r="D346" s="45">
        <f>SUM(D347:D366)</f>
        <v>0</v>
      </c>
    </row>
    <row r="347" spans="1:4" s="5" customFormat="1" ht="17" hidden="1" outlineLevel="3">
      <c r="A347" s="282" t="s">
        <v>498</v>
      </c>
      <c r="B347" s="32" t="s">
        <v>382</v>
      </c>
      <c r="C347" s="284" t="s">
        <v>66</v>
      </c>
      <c r="D347" s="11"/>
    </row>
    <row r="348" spans="1:4" s="5" customFormat="1" ht="17" hidden="1" outlineLevel="3">
      <c r="A348" s="282" t="s">
        <v>499</v>
      </c>
      <c r="B348" s="32" t="s">
        <v>390</v>
      </c>
      <c r="C348" s="284" t="s">
        <v>66</v>
      </c>
      <c r="D348" s="11"/>
    </row>
    <row r="349" spans="1:4" s="5" customFormat="1" ht="17" hidden="1" outlineLevel="3">
      <c r="A349" s="282" t="s">
        <v>500</v>
      </c>
      <c r="B349" s="32" t="s">
        <v>378</v>
      </c>
      <c r="C349" s="284" t="s">
        <v>66</v>
      </c>
      <c r="D349" s="11"/>
    </row>
    <row r="350" spans="1:4" s="5" customFormat="1" ht="17" hidden="1" outlineLevel="3">
      <c r="A350" s="282" t="s">
        <v>501</v>
      </c>
      <c r="B350" s="32" t="s">
        <v>392</v>
      </c>
      <c r="C350" s="284" t="s">
        <v>66</v>
      </c>
      <c r="D350" s="11"/>
    </row>
    <row r="351" spans="1:4" s="5" customFormat="1" ht="17" hidden="1" outlineLevel="3">
      <c r="A351" s="282" t="s">
        <v>502</v>
      </c>
      <c r="B351" s="32" t="s">
        <v>393</v>
      </c>
      <c r="C351" s="284" t="s">
        <v>66</v>
      </c>
      <c r="D351" s="11"/>
    </row>
    <row r="352" spans="1:4" s="5" customFormat="1" ht="17" hidden="1" outlineLevel="3">
      <c r="A352" s="282" t="s">
        <v>503</v>
      </c>
      <c r="B352" s="32" t="s">
        <v>389</v>
      </c>
      <c r="C352" s="284" t="s">
        <v>66</v>
      </c>
      <c r="D352" s="11"/>
    </row>
    <row r="353" spans="1:4" s="5" customFormat="1" ht="17" hidden="1" outlineLevel="3">
      <c r="A353" s="282" t="s">
        <v>504</v>
      </c>
      <c r="B353" s="32" t="s">
        <v>385</v>
      </c>
      <c r="C353" s="284" t="s">
        <v>66</v>
      </c>
      <c r="D353" s="11"/>
    </row>
    <row r="354" spans="1:4" s="5" customFormat="1" ht="17" hidden="1" outlineLevel="3">
      <c r="A354" s="282" t="s">
        <v>505</v>
      </c>
      <c r="B354" s="32" t="s">
        <v>383</v>
      </c>
      <c r="C354" s="284" t="s">
        <v>66</v>
      </c>
      <c r="D354" s="11"/>
    </row>
    <row r="355" spans="1:4" s="5" customFormat="1" ht="17" hidden="1" outlineLevel="3">
      <c r="A355" s="282" t="s">
        <v>506</v>
      </c>
      <c r="B355" s="32" t="s">
        <v>380</v>
      </c>
      <c r="C355" s="284" t="s">
        <v>66</v>
      </c>
      <c r="D355" s="11"/>
    </row>
    <row r="356" spans="1:4" s="5" customFormat="1" ht="17" hidden="1" outlineLevel="3">
      <c r="A356" s="282" t="s">
        <v>507</v>
      </c>
      <c r="B356" s="32" t="s">
        <v>384</v>
      </c>
      <c r="C356" s="284" t="s">
        <v>66</v>
      </c>
      <c r="D356" s="11"/>
    </row>
    <row r="357" spans="1:4" s="5" customFormat="1" ht="17" hidden="1" outlineLevel="3">
      <c r="A357" s="282" t="s">
        <v>508</v>
      </c>
      <c r="B357" s="32" t="s">
        <v>396</v>
      </c>
      <c r="C357" s="284" t="s">
        <v>66</v>
      </c>
      <c r="D357" s="11"/>
    </row>
    <row r="358" spans="1:4" s="5" customFormat="1" ht="17" hidden="1" outlineLevel="3">
      <c r="A358" s="282" t="s">
        <v>509</v>
      </c>
      <c r="B358" s="32" t="s">
        <v>376</v>
      </c>
      <c r="C358" s="284" t="s">
        <v>66</v>
      </c>
      <c r="D358" s="11"/>
    </row>
    <row r="359" spans="1:4" s="5" customFormat="1" ht="17" hidden="1" outlineLevel="3">
      <c r="A359" s="282" t="s">
        <v>510</v>
      </c>
      <c r="B359" s="32" t="s">
        <v>377</v>
      </c>
      <c r="C359" s="284" t="s">
        <v>66</v>
      </c>
      <c r="D359" s="11"/>
    </row>
    <row r="360" spans="1:4" s="5" customFormat="1" ht="17" hidden="1" outlineLevel="3">
      <c r="A360" s="282" t="s">
        <v>511</v>
      </c>
      <c r="B360" s="32" t="s">
        <v>397</v>
      </c>
      <c r="C360" s="284" t="s">
        <v>66</v>
      </c>
      <c r="D360" s="11"/>
    </row>
    <row r="361" spans="1:4" s="5" customFormat="1" ht="17" hidden="1" outlineLevel="3">
      <c r="A361" s="282" t="s">
        <v>512</v>
      </c>
      <c r="B361" s="32" t="s">
        <v>375</v>
      </c>
      <c r="C361" s="284" t="s">
        <v>66</v>
      </c>
      <c r="D361" s="11"/>
    </row>
    <row r="362" spans="1:4" s="5" customFormat="1" ht="17" hidden="1" outlineLevel="3">
      <c r="A362" s="282" t="s">
        <v>513</v>
      </c>
      <c r="B362" s="32" t="s">
        <v>593</v>
      </c>
      <c r="C362" s="284" t="s">
        <v>66</v>
      </c>
      <c r="D362" s="11"/>
    </row>
    <row r="363" spans="1:4" s="5" customFormat="1" ht="17" hidden="1" outlineLevel="3">
      <c r="A363" s="282" t="s">
        <v>514</v>
      </c>
      <c r="B363" s="32" t="s">
        <v>374</v>
      </c>
      <c r="C363" s="284" t="s">
        <v>66</v>
      </c>
      <c r="D363" s="11"/>
    </row>
    <row r="364" spans="1:4" s="5" customFormat="1" hidden="1" outlineLevel="3">
      <c r="A364" s="282"/>
      <c r="B364" s="42"/>
      <c r="C364" s="289"/>
      <c r="D364" s="10"/>
    </row>
    <row r="365" spans="1:4" s="5" customFormat="1" hidden="1" outlineLevel="3">
      <c r="A365" s="282"/>
      <c r="B365" s="42"/>
      <c r="C365" s="289"/>
      <c r="D365" s="10"/>
    </row>
    <row r="366" spans="1:4" s="5" customFormat="1" hidden="1" outlineLevel="3">
      <c r="A366" s="282"/>
      <c r="B366" s="42"/>
      <c r="C366" s="289"/>
      <c r="D366" s="10"/>
    </row>
    <row r="367" spans="1:4" s="5" customFormat="1" ht="34" hidden="1" outlineLevel="2">
      <c r="A367" s="287"/>
      <c r="B367" s="25" t="s">
        <v>167</v>
      </c>
      <c r="C367" s="288"/>
      <c r="D367" s="35"/>
    </row>
    <row r="368" spans="1:4" s="2" customFormat="1" hidden="1" outlineLevel="2">
      <c r="A368" s="287"/>
      <c r="B368" s="37"/>
      <c r="C368" s="288"/>
      <c r="D368" s="35"/>
    </row>
    <row r="369" spans="1:4" s="2" customFormat="1" hidden="1" outlineLevel="2">
      <c r="A369" s="287"/>
      <c r="B369" s="37"/>
      <c r="C369" s="288"/>
      <c r="D369" s="35"/>
    </row>
    <row r="370" spans="1:4" s="2" customFormat="1" hidden="1" outlineLevel="2">
      <c r="A370" s="287"/>
      <c r="B370" s="37"/>
      <c r="C370" s="288"/>
      <c r="D370" s="35"/>
    </row>
    <row r="371" spans="1:4" s="2" customFormat="1" hidden="1" outlineLevel="2">
      <c r="A371" s="287"/>
      <c r="B371" s="37"/>
      <c r="C371" s="288"/>
      <c r="D371" s="35"/>
    </row>
    <row r="372" spans="1:4" s="16" customFormat="1" hidden="1" outlineLevel="2">
      <c r="A372" s="287"/>
      <c r="B372" s="37"/>
      <c r="C372" s="288"/>
      <c r="D372" s="35"/>
    </row>
    <row r="373" spans="1:4" s="4" customFormat="1" ht="17" hidden="1" outlineLevel="1">
      <c r="A373" s="279" t="s">
        <v>8</v>
      </c>
      <c r="B373" s="30" t="s">
        <v>426</v>
      </c>
      <c r="C373" s="275" t="s">
        <v>11</v>
      </c>
      <c r="D373" s="44">
        <f>IF((D374+D375+D376+D377+D378+D379+D380+D381+D382+D383+D384)&gt;0,1,0)</f>
        <v>0</v>
      </c>
    </row>
    <row r="374" spans="1:4" ht="17" hidden="1" outlineLevel="2">
      <c r="A374" s="280" t="s">
        <v>31</v>
      </c>
      <c r="B374" s="31" t="s">
        <v>408</v>
      </c>
      <c r="C374" s="281" t="s">
        <v>11</v>
      </c>
      <c r="D374" s="8"/>
    </row>
    <row r="375" spans="1:4" ht="17" hidden="1" outlineLevel="2">
      <c r="A375" s="280" t="s">
        <v>32</v>
      </c>
      <c r="B375" s="31" t="s">
        <v>411</v>
      </c>
      <c r="C375" s="281" t="s">
        <v>11</v>
      </c>
      <c r="D375" s="8"/>
    </row>
    <row r="376" spans="1:4" ht="17" hidden="1" outlineLevel="2">
      <c r="A376" s="280" t="s">
        <v>154</v>
      </c>
      <c r="B376" s="31" t="s">
        <v>422</v>
      </c>
      <c r="C376" s="281" t="s">
        <v>66</v>
      </c>
      <c r="D376" s="8"/>
    </row>
    <row r="377" spans="1:4" ht="17" hidden="1" outlineLevel="2">
      <c r="A377" s="280" t="s">
        <v>155</v>
      </c>
      <c r="B377" s="31" t="s">
        <v>423</v>
      </c>
      <c r="C377" s="281" t="s">
        <v>66</v>
      </c>
      <c r="D377" s="8"/>
    </row>
    <row r="378" spans="1:4" ht="17" hidden="1" outlineLevel="2">
      <c r="A378" s="280" t="s">
        <v>357</v>
      </c>
      <c r="B378" s="31" t="s">
        <v>424</v>
      </c>
      <c r="C378" s="281" t="s">
        <v>66</v>
      </c>
      <c r="D378" s="8"/>
    </row>
    <row r="379" spans="1:4" ht="17" hidden="1" outlineLevel="2">
      <c r="A379" s="280" t="s">
        <v>406</v>
      </c>
      <c r="B379" s="31" t="s">
        <v>415</v>
      </c>
      <c r="C379" s="281" t="s">
        <v>66</v>
      </c>
      <c r="D379" s="8"/>
    </row>
    <row r="380" spans="1:4" ht="17" hidden="1" outlineLevel="2">
      <c r="A380" s="280" t="s">
        <v>413</v>
      </c>
      <c r="B380" s="31" t="s">
        <v>416</v>
      </c>
      <c r="C380" s="281" t="s">
        <v>11</v>
      </c>
      <c r="D380" s="8"/>
    </row>
    <row r="381" spans="1:4" ht="17" hidden="1" outlineLevel="2">
      <c r="A381" s="280" t="s">
        <v>515</v>
      </c>
      <c r="B381" s="31" t="s">
        <v>421</v>
      </c>
      <c r="C381" s="281" t="s">
        <v>39</v>
      </c>
      <c r="D381" s="8"/>
    </row>
    <row r="382" spans="1:4" ht="17" hidden="1" outlineLevel="2">
      <c r="A382" s="280" t="s">
        <v>516</v>
      </c>
      <c r="B382" s="31" t="s">
        <v>425</v>
      </c>
      <c r="C382" s="281" t="s">
        <v>66</v>
      </c>
      <c r="D382" s="8"/>
    </row>
    <row r="383" spans="1:4" ht="17" hidden="1" outlineLevel="2">
      <c r="A383" s="280" t="s">
        <v>517</v>
      </c>
      <c r="B383" s="31" t="s">
        <v>419</v>
      </c>
      <c r="C383" s="281" t="s">
        <v>66</v>
      </c>
      <c r="D383" s="8"/>
    </row>
    <row r="384" spans="1:4" ht="17" hidden="1" outlineLevel="2">
      <c r="A384" s="280" t="s">
        <v>518</v>
      </c>
      <c r="B384" s="31" t="s">
        <v>420</v>
      </c>
      <c r="C384" s="281" t="s">
        <v>66</v>
      </c>
      <c r="D384" s="8"/>
    </row>
    <row r="385" spans="1:4" s="5" customFormat="1" ht="34" hidden="1" outlineLevel="2">
      <c r="A385" s="287"/>
      <c r="B385" s="25" t="s">
        <v>167</v>
      </c>
      <c r="C385" s="288"/>
      <c r="D385" s="35"/>
    </row>
    <row r="386" spans="1:4" s="2" customFormat="1" hidden="1" outlineLevel="2">
      <c r="A386" s="287"/>
      <c r="B386" s="37"/>
      <c r="C386" s="288"/>
      <c r="D386" s="35"/>
    </row>
    <row r="387" spans="1:4" s="2" customFormat="1" hidden="1" outlineLevel="2">
      <c r="A387" s="287"/>
      <c r="B387" s="37"/>
      <c r="C387" s="288"/>
      <c r="D387" s="35"/>
    </row>
    <row r="388" spans="1:4" s="2" customFormat="1" hidden="1" outlineLevel="2">
      <c r="A388" s="287"/>
      <c r="B388" s="37"/>
      <c r="C388" s="288"/>
      <c r="D388" s="35"/>
    </row>
    <row r="389" spans="1:4" s="2" customFormat="1" hidden="1" outlineLevel="2">
      <c r="A389" s="287"/>
      <c r="B389" s="37"/>
      <c r="C389" s="288"/>
      <c r="D389" s="35"/>
    </row>
    <row r="390" spans="1:4" s="2" customFormat="1" hidden="1" outlineLevel="2">
      <c r="A390" s="287"/>
      <c r="B390" s="37"/>
      <c r="C390" s="288"/>
      <c r="D390" s="35"/>
    </row>
    <row r="391" spans="1:4" hidden="1">
      <c r="A391" s="406" t="s">
        <v>470</v>
      </c>
      <c r="B391" s="406"/>
      <c r="C391" s="406"/>
      <c r="D391" s="56"/>
    </row>
    <row r="392" spans="1:4" s="14" customFormat="1" ht="17" hidden="1" outlineLevel="1">
      <c r="A392" s="279" t="s">
        <v>10</v>
      </c>
      <c r="B392" s="38"/>
      <c r="C392" s="291"/>
      <c r="D392" s="9"/>
    </row>
    <row r="393" spans="1:4" s="14" customFormat="1" ht="17" hidden="1" outlineLevel="1">
      <c r="A393" s="279" t="s">
        <v>12</v>
      </c>
      <c r="B393" s="38"/>
      <c r="C393" s="291"/>
      <c r="D393" s="9"/>
    </row>
    <row r="394" spans="1:4" s="14" customFormat="1" ht="17" hidden="1" outlineLevel="1">
      <c r="A394" s="279" t="s">
        <v>13</v>
      </c>
      <c r="B394" s="38"/>
      <c r="C394" s="291"/>
      <c r="D394" s="9"/>
    </row>
    <row r="395" spans="1:4" s="14" customFormat="1" ht="17" hidden="1" outlineLevel="1">
      <c r="A395" s="279" t="s">
        <v>7</v>
      </c>
      <c r="B395" s="38"/>
      <c r="C395" s="291"/>
      <c r="D395" s="9"/>
    </row>
    <row r="396" spans="1:4" s="14" customFormat="1" ht="17" hidden="1" outlineLevel="1">
      <c r="A396" s="279" t="s">
        <v>8</v>
      </c>
      <c r="B396" s="38"/>
      <c r="C396" s="291"/>
      <c r="D396" s="9"/>
    </row>
    <row r="397" spans="1:4" s="14" customFormat="1" ht="17" hidden="1" outlineLevel="1">
      <c r="A397" s="279" t="s">
        <v>6</v>
      </c>
      <c r="B397" s="38"/>
      <c r="C397" s="291"/>
      <c r="D397" s="9"/>
    </row>
    <row r="398" spans="1:4" s="14" customFormat="1" ht="17" hidden="1" outlineLevel="1">
      <c r="A398" s="279" t="s">
        <v>9</v>
      </c>
      <c r="B398" s="38"/>
      <c r="C398" s="291"/>
      <c r="D398" s="9"/>
    </row>
    <row r="399" spans="1:4" s="14" customFormat="1" ht="17" hidden="1" outlineLevel="1">
      <c r="A399" s="279" t="s">
        <v>109</v>
      </c>
      <c r="B399" s="38"/>
      <c r="C399" s="291"/>
      <c r="D399" s="9"/>
    </row>
    <row r="400" spans="1:4" s="14" customFormat="1" ht="17" hidden="1" outlineLevel="1">
      <c r="A400" s="279" t="s">
        <v>432</v>
      </c>
      <c r="B400" s="38"/>
      <c r="C400" s="291"/>
      <c r="D400" s="9"/>
    </row>
    <row r="401" spans="1:4" s="14" customFormat="1" ht="17" hidden="1" outlineLevel="1">
      <c r="A401" s="279" t="s">
        <v>433</v>
      </c>
      <c r="B401" s="38"/>
      <c r="C401" s="291"/>
      <c r="D401" s="9"/>
    </row>
    <row r="402" spans="1:4" s="14" customFormat="1" ht="17" hidden="1" outlineLevel="1">
      <c r="A402" s="279" t="s">
        <v>434</v>
      </c>
      <c r="B402" s="38"/>
      <c r="C402" s="291"/>
      <c r="D402" s="9"/>
    </row>
    <row r="403" spans="1:4" s="14" customFormat="1" ht="17" hidden="1" outlineLevel="1">
      <c r="A403" s="279" t="s">
        <v>435</v>
      </c>
      <c r="B403" s="38"/>
      <c r="C403" s="291"/>
      <c r="D403" s="9"/>
    </row>
    <row r="404" spans="1:4" s="14" customFormat="1" ht="17" hidden="1" outlineLevel="1">
      <c r="A404" s="279" t="s">
        <v>436</v>
      </c>
      <c r="B404" s="38"/>
      <c r="C404" s="291"/>
      <c r="D404" s="9"/>
    </row>
    <row r="405" spans="1:4" s="14" customFormat="1" ht="17" hidden="1" outlineLevel="1">
      <c r="A405" s="279" t="s">
        <v>437</v>
      </c>
      <c r="B405" s="38"/>
      <c r="C405" s="291"/>
      <c r="D405" s="9"/>
    </row>
    <row r="406" spans="1:4" s="14" customFormat="1" ht="17" hidden="1" outlineLevel="1">
      <c r="A406" s="279" t="s">
        <v>438</v>
      </c>
      <c r="B406" s="38"/>
      <c r="C406" s="291"/>
      <c r="D406" s="9"/>
    </row>
    <row r="407" spans="1:4" s="14" customFormat="1" ht="17" hidden="1" outlineLevel="1">
      <c r="A407" s="279" t="s">
        <v>439</v>
      </c>
      <c r="B407" s="38"/>
      <c r="C407" s="291"/>
      <c r="D407" s="9"/>
    </row>
    <row r="408" spans="1:4" s="14" customFormat="1" ht="17" hidden="1" outlineLevel="1">
      <c r="A408" s="279" t="s">
        <v>440</v>
      </c>
      <c r="B408" s="38"/>
      <c r="C408" s="291"/>
      <c r="D408" s="9"/>
    </row>
    <row r="409" spans="1:4" s="14" customFormat="1" ht="17" hidden="1" outlineLevel="1">
      <c r="A409" s="279" t="s">
        <v>441</v>
      </c>
      <c r="B409" s="38"/>
      <c r="C409" s="291"/>
      <c r="D409" s="9"/>
    </row>
    <row r="410" spans="1:4" s="14" customFormat="1" ht="17" hidden="1" outlineLevel="1">
      <c r="A410" s="279" t="s">
        <v>442</v>
      </c>
      <c r="B410" s="38"/>
      <c r="C410" s="291"/>
      <c r="D410" s="9"/>
    </row>
    <row r="411" spans="1:4" s="14" customFormat="1" ht="17" hidden="1" outlineLevel="1">
      <c r="A411" s="279" t="s">
        <v>443</v>
      </c>
      <c r="B411" s="38"/>
      <c r="C411" s="291"/>
      <c r="D411" s="9"/>
    </row>
    <row r="412" spans="1:4" s="14" customFormat="1" ht="17" hidden="1" outlineLevel="1">
      <c r="A412" s="279" t="s">
        <v>444</v>
      </c>
      <c r="B412" s="38"/>
      <c r="C412" s="291"/>
      <c r="D412" s="9"/>
    </row>
    <row r="413" spans="1:4" s="14" customFormat="1" ht="17" hidden="1" outlineLevel="1">
      <c r="A413" s="279" t="s">
        <v>445</v>
      </c>
      <c r="B413" s="38"/>
      <c r="C413" s="291"/>
      <c r="D413" s="9"/>
    </row>
    <row r="414" spans="1:4" s="14" customFormat="1" ht="17" hidden="1" outlineLevel="1">
      <c r="A414" s="279" t="s">
        <v>446</v>
      </c>
      <c r="B414" s="38"/>
      <c r="C414" s="291"/>
      <c r="D414" s="9"/>
    </row>
    <row r="415" spans="1:4" s="14" customFormat="1" ht="17" hidden="1" outlineLevel="1">
      <c r="A415" s="279" t="s">
        <v>447</v>
      </c>
      <c r="B415" s="38"/>
      <c r="C415" s="291"/>
      <c r="D415" s="9"/>
    </row>
    <row r="416" spans="1:4" s="14" customFormat="1" ht="17" hidden="1" outlineLevel="1">
      <c r="A416" s="279" t="s">
        <v>448</v>
      </c>
      <c r="B416" s="38"/>
      <c r="C416" s="291"/>
      <c r="D416" s="9"/>
    </row>
    <row r="417" spans="1:4" s="14" customFormat="1" ht="17" hidden="1" outlineLevel="1">
      <c r="A417" s="279" t="s">
        <v>449</v>
      </c>
      <c r="B417" s="38"/>
      <c r="C417" s="291"/>
      <c r="D417" s="9"/>
    </row>
    <row r="418" spans="1:4" s="14" customFormat="1" ht="17" hidden="1" outlineLevel="1">
      <c r="A418" s="279" t="s">
        <v>450</v>
      </c>
      <c r="B418" s="38"/>
      <c r="C418" s="291"/>
      <c r="D418" s="9"/>
    </row>
    <row r="419" spans="1:4" s="14" customFormat="1" ht="17" hidden="1" outlineLevel="1">
      <c r="A419" s="279" t="s">
        <v>451</v>
      </c>
      <c r="B419" s="38"/>
      <c r="C419" s="291"/>
      <c r="D419" s="9"/>
    </row>
    <row r="420" spans="1:4" s="14" customFormat="1" ht="17" hidden="1" outlineLevel="1">
      <c r="A420" s="279" t="s">
        <v>452</v>
      </c>
      <c r="B420" s="38"/>
      <c r="C420" s="291"/>
      <c r="D420" s="9"/>
    </row>
    <row r="421" spans="1:4" s="14" customFormat="1" ht="17" hidden="1" outlineLevel="1">
      <c r="A421" s="279" t="s">
        <v>453</v>
      </c>
      <c r="B421" s="38"/>
      <c r="C421" s="291"/>
      <c r="D421" s="9"/>
    </row>
    <row r="422" spans="1:4" s="5" customFormat="1" ht="17" hidden="1" outlineLevel="1">
      <c r="A422" s="285"/>
      <c r="B422" s="25" t="s">
        <v>454</v>
      </c>
      <c r="C422" s="286"/>
      <c r="D422" s="26"/>
    </row>
    <row r="423" spans="1:4" s="14" customFormat="1" hidden="1" outlineLevel="1">
      <c r="A423" s="279"/>
      <c r="B423" s="38"/>
      <c r="C423" s="291"/>
      <c r="D423" s="6"/>
    </row>
    <row r="424" spans="1:4" s="14" customFormat="1" hidden="1" outlineLevel="1">
      <c r="A424" s="279"/>
      <c r="B424" s="38"/>
      <c r="C424" s="291"/>
      <c r="D424" s="6"/>
    </row>
    <row r="425" spans="1:4" s="14" customFormat="1" hidden="1" outlineLevel="1">
      <c r="A425" s="279"/>
      <c r="B425" s="38"/>
      <c r="C425" s="291"/>
      <c r="D425" s="6"/>
    </row>
    <row r="426" spans="1:4" s="14" customFormat="1" hidden="1" outlineLevel="1">
      <c r="A426" s="279"/>
      <c r="B426" s="38"/>
      <c r="C426" s="291"/>
      <c r="D426" s="6"/>
    </row>
    <row r="427" spans="1:4" s="14" customFormat="1" hidden="1" outlineLevel="1">
      <c r="A427" s="279"/>
      <c r="B427" s="38"/>
      <c r="C427" s="291"/>
      <c r="D427" s="6"/>
    </row>
    <row r="428" spans="1:4" s="14" customFormat="1" hidden="1" outlineLevel="1">
      <c r="A428" s="279"/>
      <c r="B428" s="38"/>
      <c r="C428" s="291"/>
      <c r="D428" s="6"/>
    </row>
    <row r="429" spans="1:4" ht="15.75" hidden="1" customHeight="1">
      <c r="A429" s="406" t="s">
        <v>471</v>
      </c>
      <c r="B429" s="406"/>
      <c r="C429" s="406"/>
      <c r="D429" s="56"/>
    </row>
    <row r="430" spans="1:4" s="14" customFormat="1" ht="17" hidden="1" outlineLevel="1">
      <c r="A430" s="279" t="s">
        <v>10</v>
      </c>
      <c r="B430" s="30" t="s">
        <v>40</v>
      </c>
      <c r="C430" s="275" t="s">
        <v>11</v>
      </c>
      <c r="D430" s="44">
        <f>IF((+D431+D432)&gt;0,1,0)</f>
        <v>0</v>
      </c>
    </row>
    <row r="431" spans="1:4" ht="17" hidden="1" outlineLevel="2">
      <c r="A431" s="280" t="s">
        <v>49</v>
      </c>
      <c r="B431" s="31" t="s">
        <v>42</v>
      </c>
      <c r="C431" s="281" t="s">
        <v>39</v>
      </c>
      <c r="D431" s="8"/>
    </row>
    <row r="432" spans="1:4" ht="17" hidden="1" outlineLevel="2">
      <c r="A432" s="280" t="s">
        <v>50</v>
      </c>
      <c r="B432" s="31" t="s">
        <v>41</v>
      </c>
      <c r="C432" s="281" t="s">
        <v>25</v>
      </c>
      <c r="D432" s="8"/>
    </row>
    <row r="433" spans="1:4" s="5" customFormat="1" ht="34" hidden="1" outlineLevel="2">
      <c r="A433" s="285"/>
      <c r="B433" s="25" t="s">
        <v>167</v>
      </c>
      <c r="C433" s="286"/>
      <c r="D433" s="26"/>
    </row>
    <row r="434" spans="1:4" s="2" customFormat="1" hidden="1" outlineLevel="2">
      <c r="A434" s="285"/>
      <c r="B434" s="28"/>
      <c r="C434" s="286"/>
      <c r="D434" s="26"/>
    </row>
    <row r="435" spans="1:4" s="2" customFormat="1" hidden="1" outlineLevel="2">
      <c r="A435" s="285"/>
      <c r="B435" s="28"/>
      <c r="C435" s="286"/>
      <c r="D435" s="26"/>
    </row>
    <row r="436" spans="1:4" s="2" customFormat="1" hidden="1" outlineLevel="2">
      <c r="A436" s="285"/>
      <c r="B436" s="28"/>
      <c r="C436" s="286"/>
      <c r="D436" s="26"/>
    </row>
    <row r="437" spans="1:4" s="2" customFormat="1" hidden="1" outlineLevel="2">
      <c r="A437" s="285"/>
      <c r="B437" s="28"/>
      <c r="C437" s="286"/>
      <c r="D437" s="26"/>
    </row>
    <row r="438" spans="1:4" s="14" customFormat="1" ht="17" hidden="1" outlineLevel="1">
      <c r="A438" s="279" t="s">
        <v>12</v>
      </c>
      <c r="B438" s="30" t="s">
        <v>59</v>
      </c>
      <c r="C438" s="275" t="s">
        <v>11</v>
      </c>
      <c r="D438" s="44">
        <f>IF((D439+D441+D442+D443+D444+D445+D447+D448+D450+D451+D452+D453+D455+D456+D457+D458)&gt;0,1,0)</f>
        <v>0</v>
      </c>
    </row>
    <row r="439" spans="1:4" ht="34" hidden="1" outlineLevel="2">
      <c r="A439" s="280" t="s">
        <v>107</v>
      </c>
      <c r="B439" s="31" t="s">
        <v>473</v>
      </c>
      <c r="C439" s="281" t="s">
        <v>25</v>
      </c>
      <c r="D439" s="8"/>
    </row>
    <row r="440" spans="1:4" ht="17" hidden="1" outlineLevel="2">
      <c r="A440" s="280" t="s">
        <v>108</v>
      </c>
      <c r="B440" s="31" t="s">
        <v>53</v>
      </c>
      <c r="C440" s="281" t="s">
        <v>25</v>
      </c>
      <c r="D440" s="15"/>
    </row>
    <row r="441" spans="1:4" s="5" customFormat="1" ht="17" hidden="1" outlineLevel="3">
      <c r="A441" s="282" t="s">
        <v>185</v>
      </c>
      <c r="B441" s="32" t="s">
        <v>27</v>
      </c>
      <c r="C441" s="283" t="s">
        <v>25</v>
      </c>
      <c r="D441" s="8"/>
    </row>
    <row r="442" spans="1:4" s="5" customFormat="1" ht="17" hidden="1" outlineLevel="3">
      <c r="A442" s="282" t="s">
        <v>186</v>
      </c>
      <c r="B442" s="32" t="s">
        <v>28</v>
      </c>
      <c r="C442" s="283" t="s">
        <v>25</v>
      </c>
      <c r="D442" s="8"/>
    </row>
    <row r="443" spans="1:4" s="5" customFormat="1" ht="17" hidden="1" outlineLevel="3">
      <c r="A443" s="282" t="s">
        <v>187</v>
      </c>
      <c r="B443" s="32" t="s">
        <v>29</v>
      </c>
      <c r="C443" s="283" t="s">
        <v>25</v>
      </c>
      <c r="D443" s="8"/>
    </row>
    <row r="444" spans="1:4" s="5" customFormat="1" ht="17" hidden="1" outlineLevel="3">
      <c r="A444" s="282" t="s">
        <v>188</v>
      </c>
      <c r="B444" s="32" t="s">
        <v>43</v>
      </c>
      <c r="C444" s="283" t="s">
        <v>25</v>
      </c>
      <c r="D444" s="8"/>
    </row>
    <row r="445" spans="1:4" s="5" customFormat="1" ht="17" hidden="1" outlineLevel="3">
      <c r="A445" s="282" t="s">
        <v>189</v>
      </c>
      <c r="B445" s="32" t="s">
        <v>44</v>
      </c>
      <c r="C445" s="283" t="s">
        <v>25</v>
      </c>
      <c r="D445" s="8"/>
    </row>
    <row r="446" spans="1:4" s="5" customFormat="1" ht="17" hidden="1" outlineLevel="2">
      <c r="A446" s="280" t="s">
        <v>118</v>
      </c>
      <c r="B446" s="31" t="s">
        <v>38</v>
      </c>
      <c r="C446" s="281" t="s">
        <v>25</v>
      </c>
      <c r="D446" s="15"/>
    </row>
    <row r="447" spans="1:4" s="5" customFormat="1" ht="17" hidden="1" outlineLevel="3">
      <c r="A447" s="282" t="s">
        <v>207</v>
      </c>
      <c r="B447" s="32" t="s">
        <v>54</v>
      </c>
      <c r="C447" s="284" t="s">
        <v>25</v>
      </c>
      <c r="D447" s="8"/>
    </row>
    <row r="448" spans="1:4" s="5" customFormat="1" ht="17" hidden="1" outlineLevel="3">
      <c r="A448" s="282" t="s">
        <v>208</v>
      </c>
      <c r="B448" s="32" t="s">
        <v>55</v>
      </c>
      <c r="C448" s="284" t="s">
        <v>25</v>
      </c>
      <c r="D448" s="8"/>
    </row>
    <row r="449" spans="1:4" s="16" customFormat="1" ht="17" hidden="1" outlineLevel="2">
      <c r="A449" s="280" t="s">
        <v>119</v>
      </c>
      <c r="B449" s="31" t="s">
        <v>67</v>
      </c>
      <c r="C449" s="281" t="s">
        <v>25</v>
      </c>
      <c r="D449" s="15"/>
    </row>
    <row r="450" spans="1:4" s="2" customFormat="1" ht="17" hidden="1" outlineLevel="3">
      <c r="A450" s="282" t="s">
        <v>159</v>
      </c>
      <c r="B450" s="32" t="s">
        <v>36</v>
      </c>
      <c r="C450" s="284" t="s">
        <v>25</v>
      </c>
      <c r="D450" s="8"/>
    </row>
    <row r="451" spans="1:4" s="2" customFormat="1" ht="17" hidden="1" outlineLevel="3">
      <c r="A451" s="282" t="s">
        <v>160</v>
      </c>
      <c r="B451" s="32" t="s">
        <v>37</v>
      </c>
      <c r="C451" s="284" t="s">
        <v>25</v>
      </c>
      <c r="D451" s="8"/>
    </row>
    <row r="452" spans="1:4" s="2" customFormat="1" ht="17" hidden="1" outlineLevel="3">
      <c r="A452" s="282" t="s">
        <v>161</v>
      </c>
      <c r="B452" s="32" t="s">
        <v>47</v>
      </c>
      <c r="C452" s="284" t="s">
        <v>25</v>
      </c>
      <c r="D452" s="8"/>
    </row>
    <row r="453" spans="1:4" s="2" customFormat="1" ht="17" hidden="1" outlineLevel="3">
      <c r="A453" s="282" t="s">
        <v>218</v>
      </c>
      <c r="B453" s="32" t="s">
        <v>477</v>
      </c>
      <c r="C453" s="284" t="s">
        <v>25</v>
      </c>
      <c r="D453" s="8"/>
    </row>
    <row r="454" spans="1:4" s="16" customFormat="1" ht="17" hidden="1" outlineLevel="2">
      <c r="A454" s="280" t="s">
        <v>120</v>
      </c>
      <c r="B454" s="31" t="s">
        <v>170</v>
      </c>
      <c r="C454" s="281" t="s">
        <v>25</v>
      </c>
      <c r="D454" s="15"/>
    </row>
    <row r="455" spans="1:4" s="2" customFormat="1" ht="17" hidden="1" outlineLevel="3">
      <c r="A455" s="282" t="s">
        <v>229</v>
      </c>
      <c r="B455" s="32" t="s">
        <v>36</v>
      </c>
      <c r="C455" s="284" t="s">
        <v>25</v>
      </c>
      <c r="D455" s="8"/>
    </row>
    <row r="456" spans="1:4" s="2" customFormat="1" ht="17" hidden="1" outlineLevel="3">
      <c r="A456" s="282" t="s">
        <v>230</v>
      </c>
      <c r="B456" s="32" t="s">
        <v>37</v>
      </c>
      <c r="C456" s="284" t="s">
        <v>25</v>
      </c>
      <c r="D456" s="8"/>
    </row>
    <row r="457" spans="1:4" s="2" customFormat="1" ht="17" hidden="1" outlineLevel="3">
      <c r="A457" s="282" t="s">
        <v>231</v>
      </c>
      <c r="B457" s="32" t="s">
        <v>47</v>
      </c>
      <c r="C457" s="284" t="s">
        <v>25</v>
      </c>
      <c r="D457" s="8"/>
    </row>
    <row r="458" spans="1:4" s="2" customFormat="1" ht="17" hidden="1" outlineLevel="3">
      <c r="A458" s="282" t="s">
        <v>232</v>
      </c>
      <c r="B458" s="32" t="s">
        <v>477</v>
      </c>
      <c r="C458" s="284" t="s">
        <v>25</v>
      </c>
      <c r="D458" s="8"/>
    </row>
    <row r="459" spans="1:4" s="5" customFormat="1" ht="34" hidden="1" outlineLevel="2">
      <c r="A459" s="285"/>
      <c r="B459" s="25" t="s">
        <v>167</v>
      </c>
      <c r="C459" s="286"/>
      <c r="D459" s="26"/>
    </row>
    <row r="460" spans="1:4" s="2" customFormat="1" hidden="1" outlineLevel="2">
      <c r="A460" s="285"/>
      <c r="B460" s="28"/>
      <c r="C460" s="286"/>
      <c r="D460" s="26"/>
    </row>
    <row r="461" spans="1:4" s="2" customFormat="1" hidden="1" outlineLevel="2">
      <c r="A461" s="285"/>
      <c r="B461" s="28"/>
      <c r="C461" s="286"/>
      <c r="D461" s="26"/>
    </row>
    <row r="462" spans="1:4" s="2" customFormat="1" hidden="1" outlineLevel="2">
      <c r="A462" s="285"/>
      <c r="B462" s="28"/>
      <c r="C462" s="286"/>
      <c r="D462" s="26"/>
    </row>
    <row r="463" spans="1:4" s="2" customFormat="1" hidden="1" outlineLevel="2">
      <c r="A463" s="285"/>
      <c r="B463" s="28"/>
      <c r="C463" s="286"/>
      <c r="D463" s="26"/>
    </row>
    <row r="464" spans="1:4" s="2" customFormat="1" hidden="1" outlineLevel="2">
      <c r="A464" s="285"/>
      <c r="B464" s="28"/>
      <c r="C464" s="286"/>
      <c r="D464" s="26"/>
    </row>
    <row r="465" spans="1:4" s="2" customFormat="1" hidden="1" outlineLevel="2">
      <c r="A465" s="285"/>
      <c r="B465" s="28"/>
      <c r="C465" s="286"/>
      <c r="D465" s="26"/>
    </row>
    <row r="466" spans="1:4" s="2" customFormat="1" hidden="1" outlineLevel="2">
      <c r="A466" s="285"/>
      <c r="B466" s="28"/>
      <c r="C466" s="286"/>
      <c r="D466" s="26"/>
    </row>
    <row r="467" spans="1:4" s="14" customFormat="1" ht="17" hidden="1" outlineLevel="1">
      <c r="A467" s="279" t="s">
        <v>13</v>
      </c>
      <c r="B467" s="30" t="s">
        <v>35</v>
      </c>
      <c r="C467" s="275" t="s">
        <v>25</v>
      </c>
      <c r="D467" s="44">
        <f>D468+D473+D476</f>
        <v>0</v>
      </c>
    </row>
    <row r="468" spans="1:4" ht="17" hidden="1" outlineLevel="2">
      <c r="A468" s="280" t="s">
        <v>51</v>
      </c>
      <c r="B468" s="31" t="s">
        <v>35</v>
      </c>
      <c r="C468" s="281" t="s">
        <v>25</v>
      </c>
      <c r="D468" s="45">
        <f>D469+D470+D471+D472</f>
        <v>0</v>
      </c>
    </row>
    <row r="469" spans="1:4" s="5" customFormat="1" ht="17" hidden="1" outlineLevel="3">
      <c r="A469" s="282" t="s">
        <v>136</v>
      </c>
      <c r="B469" s="32" t="s">
        <v>23</v>
      </c>
      <c r="C469" s="284" t="s">
        <v>25</v>
      </c>
      <c r="D469" s="8"/>
    </row>
    <row r="470" spans="1:4" s="5" customFormat="1" ht="17" hidden="1" outlineLevel="3">
      <c r="A470" s="282" t="s">
        <v>137</v>
      </c>
      <c r="B470" s="32" t="s">
        <v>24</v>
      </c>
      <c r="C470" s="284" t="s">
        <v>25</v>
      </c>
      <c r="D470" s="8"/>
    </row>
    <row r="471" spans="1:4" s="5" customFormat="1" ht="17" hidden="1" outlineLevel="3">
      <c r="A471" s="282" t="s">
        <v>141</v>
      </c>
      <c r="B471" s="32" t="s">
        <v>56</v>
      </c>
      <c r="C471" s="284" t="s">
        <v>25</v>
      </c>
      <c r="D471" s="8"/>
    </row>
    <row r="472" spans="1:4" s="5" customFormat="1" ht="17" hidden="1" outlineLevel="3">
      <c r="A472" s="282" t="s">
        <v>455</v>
      </c>
      <c r="B472" s="32" t="s">
        <v>57</v>
      </c>
      <c r="C472" s="284" t="s">
        <v>25</v>
      </c>
      <c r="D472" s="8"/>
    </row>
    <row r="473" spans="1:4" ht="17" hidden="1" outlineLevel="2">
      <c r="A473" s="280" t="s">
        <v>52</v>
      </c>
      <c r="B473" s="31" t="s">
        <v>105</v>
      </c>
      <c r="C473" s="281" t="s">
        <v>25</v>
      </c>
      <c r="D473" s="8"/>
    </row>
    <row r="474" spans="1:4" ht="17" hidden="1" outlineLevel="2">
      <c r="A474" s="280" t="s">
        <v>162</v>
      </c>
      <c r="B474" s="31" t="s">
        <v>111</v>
      </c>
      <c r="C474" s="281" t="s">
        <v>45</v>
      </c>
      <c r="D474" s="8"/>
    </row>
    <row r="475" spans="1:4" ht="17" hidden="1" outlineLevel="2">
      <c r="A475" s="280" t="s">
        <v>163</v>
      </c>
      <c r="B475" s="31" t="s">
        <v>110</v>
      </c>
      <c r="C475" s="281" t="s">
        <v>45</v>
      </c>
      <c r="D475" s="8"/>
    </row>
    <row r="476" spans="1:4" ht="17" hidden="1" outlineLevel="2">
      <c r="A476" s="280" t="s">
        <v>343</v>
      </c>
      <c r="B476" s="31" t="s">
        <v>58</v>
      </c>
      <c r="C476" s="281" t="s">
        <v>25</v>
      </c>
      <c r="D476" s="8"/>
    </row>
    <row r="477" spans="1:4" s="5" customFormat="1" ht="34" hidden="1" outlineLevel="2">
      <c r="A477" s="285"/>
      <c r="B477" s="25" t="s">
        <v>167</v>
      </c>
      <c r="C477" s="286"/>
      <c r="D477" s="26"/>
    </row>
    <row r="478" spans="1:4" s="2" customFormat="1" hidden="1" outlineLevel="2">
      <c r="A478" s="285"/>
      <c r="B478" s="28"/>
      <c r="C478" s="286"/>
      <c r="D478" s="26"/>
    </row>
    <row r="479" spans="1:4" s="2" customFormat="1" hidden="1" outlineLevel="2">
      <c r="A479" s="285"/>
      <c r="B479" s="28"/>
      <c r="C479" s="286"/>
      <c r="D479" s="26"/>
    </row>
    <row r="480" spans="1:4" s="2" customFormat="1" hidden="1" outlineLevel="2">
      <c r="A480" s="285"/>
      <c r="B480" s="28"/>
      <c r="C480" s="286"/>
      <c r="D480" s="26"/>
    </row>
    <row r="481" spans="1:4" s="2" customFormat="1" hidden="1" outlineLevel="2">
      <c r="A481" s="285"/>
      <c r="B481" s="28"/>
      <c r="C481" s="286"/>
      <c r="D481" s="26"/>
    </row>
    <row r="482" spans="1:4" s="2" customFormat="1" hidden="1" outlineLevel="2">
      <c r="A482" s="285"/>
      <c r="B482" s="28"/>
      <c r="C482" s="286"/>
      <c r="D482" s="26"/>
    </row>
    <row r="483" spans="1:4" s="14" customFormat="1" ht="17" hidden="1" outlineLevel="1">
      <c r="A483" s="279" t="s">
        <v>7</v>
      </c>
      <c r="B483" s="30" t="s">
        <v>147</v>
      </c>
      <c r="C483" s="275" t="s">
        <v>11</v>
      </c>
      <c r="D483" s="44">
        <f>IF((D484+D488)&gt;0,1,0)</f>
        <v>0</v>
      </c>
    </row>
    <row r="484" spans="1:4" ht="17" hidden="1" outlineLevel="2">
      <c r="A484" s="280" t="s">
        <v>26</v>
      </c>
      <c r="B484" s="31" t="s">
        <v>148</v>
      </c>
      <c r="C484" s="281" t="s">
        <v>39</v>
      </c>
      <c r="D484" s="45">
        <f>D485</f>
        <v>0</v>
      </c>
    </row>
    <row r="485" spans="1:4" s="5" customFormat="1" ht="17" hidden="1" outlineLevel="3">
      <c r="A485" s="282" t="s">
        <v>150</v>
      </c>
      <c r="B485" s="32" t="s">
        <v>139</v>
      </c>
      <c r="C485" s="284" t="s">
        <v>39</v>
      </c>
      <c r="D485" s="11"/>
    </row>
    <row r="486" spans="1:4" s="5" customFormat="1" ht="17" hidden="1" outlineLevel="3">
      <c r="A486" s="282" t="s">
        <v>151</v>
      </c>
      <c r="B486" s="32" t="s">
        <v>140</v>
      </c>
      <c r="C486" s="284" t="s">
        <v>66</v>
      </c>
      <c r="D486" s="11"/>
    </row>
    <row r="487" spans="1:4" s="5" customFormat="1" ht="17" hidden="1" outlineLevel="3">
      <c r="A487" s="282" t="s">
        <v>456</v>
      </c>
      <c r="B487" s="32" t="s">
        <v>142</v>
      </c>
      <c r="C487" s="284" t="s">
        <v>66</v>
      </c>
      <c r="D487" s="11"/>
    </row>
    <row r="488" spans="1:4" ht="17" hidden="1" outlineLevel="2">
      <c r="A488" s="280" t="s">
        <v>30</v>
      </c>
      <c r="B488" s="31" t="s">
        <v>149</v>
      </c>
      <c r="C488" s="281" t="s">
        <v>25</v>
      </c>
      <c r="D488" s="45">
        <f>D489</f>
        <v>0</v>
      </c>
    </row>
    <row r="489" spans="1:4" s="5" customFormat="1" ht="17" hidden="1" outlineLevel="3">
      <c r="A489" s="282" t="s">
        <v>457</v>
      </c>
      <c r="B489" s="32" t="s">
        <v>139</v>
      </c>
      <c r="C489" s="284" t="s">
        <v>25</v>
      </c>
      <c r="D489" s="11">
        <f>D490</f>
        <v>0</v>
      </c>
    </row>
    <row r="490" spans="1:4" s="7" customFormat="1" ht="15" hidden="1" outlineLevel="4">
      <c r="A490" s="292" t="s">
        <v>460</v>
      </c>
      <c r="B490" s="33" t="s">
        <v>62</v>
      </c>
      <c r="C490" s="293" t="s">
        <v>25</v>
      </c>
      <c r="D490" s="17"/>
    </row>
    <row r="491" spans="1:4" s="7" customFormat="1" ht="15" hidden="1" outlineLevel="4">
      <c r="A491" s="292" t="s">
        <v>461</v>
      </c>
      <c r="B491" s="33" t="s">
        <v>63</v>
      </c>
      <c r="C491" s="293" t="s">
        <v>46</v>
      </c>
      <c r="D491" s="17"/>
    </row>
    <row r="492" spans="1:4" s="5" customFormat="1" ht="17" hidden="1" outlineLevel="3">
      <c r="A492" s="282" t="s">
        <v>458</v>
      </c>
      <c r="B492" s="32" t="s">
        <v>143</v>
      </c>
      <c r="C492" s="284" t="s">
        <v>46</v>
      </c>
      <c r="D492" s="11"/>
    </row>
    <row r="493" spans="1:4" s="5" customFormat="1" ht="17" hidden="1" outlineLevel="3">
      <c r="A493" s="282" t="s">
        <v>459</v>
      </c>
      <c r="B493" s="32" t="s">
        <v>140</v>
      </c>
      <c r="C493" s="284" t="s">
        <v>66</v>
      </c>
      <c r="D493" s="11"/>
    </row>
    <row r="494" spans="1:4" s="5" customFormat="1" ht="17" hidden="1" outlineLevel="3">
      <c r="A494" s="282" t="s">
        <v>462</v>
      </c>
      <c r="B494" s="32" t="s">
        <v>142</v>
      </c>
      <c r="C494" s="284" t="s">
        <v>66</v>
      </c>
      <c r="D494" s="11"/>
    </row>
    <row r="495" spans="1:4" s="5" customFormat="1" ht="34" hidden="1" outlineLevel="2">
      <c r="A495" s="285"/>
      <c r="B495" s="25" t="s">
        <v>167</v>
      </c>
      <c r="C495" s="286"/>
      <c r="D495" s="26"/>
    </row>
    <row r="496" spans="1:4" s="2" customFormat="1" hidden="1" outlineLevel="2">
      <c r="A496" s="285"/>
      <c r="B496" s="28"/>
      <c r="C496" s="286"/>
      <c r="D496" s="26"/>
    </row>
    <row r="497" spans="1:4" s="2" customFormat="1" hidden="1" outlineLevel="2">
      <c r="A497" s="285"/>
      <c r="B497" s="28"/>
      <c r="C497" s="286"/>
      <c r="D497" s="26"/>
    </row>
    <row r="498" spans="1:4" s="2" customFormat="1" hidden="1" outlineLevel="2">
      <c r="A498" s="285"/>
      <c r="B498" s="28"/>
      <c r="C498" s="286"/>
      <c r="D498" s="26"/>
    </row>
    <row r="499" spans="1:4" s="2" customFormat="1" hidden="1" outlineLevel="2">
      <c r="A499" s="285"/>
      <c r="B499" s="28"/>
      <c r="C499" s="286"/>
      <c r="D499" s="26"/>
    </row>
    <row r="500" spans="1:4" s="2" customFormat="1" hidden="1" outlineLevel="2">
      <c r="A500" s="285"/>
      <c r="B500" s="28"/>
      <c r="C500" s="286"/>
      <c r="D500" s="26"/>
    </row>
    <row r="501" spans="1:4" s="2" customFormat="1" hidden="1" outlineLevel="2">
      <c r="A501" s="285"/>
      <c r="B501" s="28"/>
      <c r="C501" s="286"/>
      <c r="D501" s="26"/>
    </row>
    <row r="502" spans="1:4" s="2" customFormat="1" hidden="1" outlineLevel="2">
      <c r="A502" s="285"/>
      <c r="B502" s="28"/>
      <c r="C502" s="286"/>
      <c r="D502" s="26"/>
    </row>
    <row r="503" spans="1:4" s="14" customFormat="1" ht="17" hidden="1" outlineLevel="1">
      <c r="A503" s="279" t="s">
        <v>8</v>
      </c>
      <c r="B503" s="30" t="s">
        <v>138</v>
      </c>
      <c r="C503" s="275" t="s">
        <v>25</v>
      </c>
      <c r="D503" s="44">
        <f>D504</f>
        <v>0</v>
      </c>
    </row>
    <row r="504" spans="1:4" ht="34" hidden="1" outlineLevel="2">
      <c r="A504" s="280" t="s">
        <v>31</v>
      </c>
      <c r="B504" s="31" t="s">
        <v>582</v>
      </c>
      <c r="C504" s="281" t="s">
        <v>25</v>
      </c>
      <c r="D504" s="45">
        <f>D505</f>
        <v>0</v>
      </c>
    </row>
    <row r="505" spans="1:4" s="5" customFormat="1" ht="17" hidden="1" outlineLevel="3">
      <c r="A505" s="282" t="s">
        <v>152</v>
      </c>
      <c r="B505" s="32" t="s">
        <v>62</v>
      </c>
      <c r="C505" s="284" t="s">
        <v>25</v>
      </c>
      <c r="D505" s="11"/>
    </row>
    <row r="506" spans="1:4" s="5" customFormat="1" ht="17" hidden="1" outlineLevel="3">
      <c r="A506" s="282" t="s">
        <v>153</v>
      </c>
      <c r="B506" s="32" t="s">
        <v>63</v>
      </c>
      <c r="C506" s="284" t="s">
        <v>46</v>
      </c>
      <c r="D506" s="11"/>
    </row>
    <row r="507" spans="1:4" ht="17" hidden="1" outlineLevel="2">
      <c r="A507" s="280" t="s">
        <v>32</v>
      </c>
      <c r="B507" s="31" t="s">
        <v>111</v>
      </c>
      <c r="C507" s="281" t="s">
        <v>45</v>
      </c>
      <c r="D507" s="8"/>
    </row>
    <row r="508" spans="1:4" ht="17" hidden="1" outlineLevel="2">
      <c r="A508" s="280" t="s">
        <v>154</v>
      </c>
      <c r="B508" s="31" t="s">
        <v>110</v>
      </c>
      <c r="C508" s="281" t="s">
        <v>45</v>
      </c>
      <c r="D508" s="8"/>
    </row>
    <row r="509" spans="1:4" ht="17" hidden="1" outlineLevel="2">
      <c r="A509" s="280" t="s">
        <v>155</v>
      </c>
      <c r="B509" s="31" t="s">
        <v>68</v>
      </c>
      <c r="C509" s="281" t="s">
        <v>46</v>
      </c>
      <c r="D509" s="45">
        <f>D510+D511+D512</f>
        <v>0</v>
      </c>
    </row>
    <row r="510" spans="1:4" ht="17" hidden="1" outlineLevel="3">
      <c r="A510" s="282" t="s">
        <v>156</v>
      </c>
      <c r="B510" s="32" t="s">
        <v>63</v>
      </c>
      <c r="C510" s="284" t="s">
        <v>46</v>
      </c>
      <c r="D510" s="8"/>
    </row>
    <row r="511" spans="1:4" ht="17" hidden="1" outlineLevel="3">
      <c r="A511" s="282" t="s">
        <v>157</v>
      </c>
      <c r="B511" s="32" t="s">
        <v>64</v>
      </c>
      <c r="C511" s="284" t="s">
        <v>46</v>
      </c>
      <c r="D511" s="8"/>
    </row>
    <row r="512" spans="1:4" ht="17" hidden="1" outlineLevel="3">
      <c r="A512" s="282" t="s">
        <v>158</v>
      </c>
      <c r="B512" s="32" t="s">
        <v>65</v>
      </c>
      <c r="C512" s="284" t="s">
        <v>46</v>
      </c>
      <c r="D512" s="8"/>
    </row>
    <row r="513" spans="1:4" s="5" customFormat="1" ht="34" hidden="1" outlineLevel="2">
      <c r="A513" s="285"/>
      <c r="B513" s="25" t="s">
        <v>167</v>
      </c>
      <c r="C513" s="286"/>
      <c r="D513" s="26"/>
    </row>
    <row r="514" spans="1:4" s="2" customFormat="1" hidden="1" outlineLevel="2">
      <c r="A514" s="285"/>
      <c r="B514" s="28"/>
      <c r="C514" s="286"/>
      <c r="D514" s="26"/>
    </row>
    <row r="515" spans="1:4" s="2" customFormat="1" hidden="1" outlineLevel="2">
      <c r="A515" s="285"/>
      <c r="B515" s="28"/>
      <c r="C515" s="286"/>
      <c r="D515" s="26"/>
    </row>
    <row r="516" spans="1:4" s="2" customFormat="1" hidden="1" outlineLevel="2">
      <c r="A516" s="285"/>
      <c r="B516" s="28"/>
      <c r="C516" s="286"/>
      <c r="D516" s="26"/>
    </row>
    <row r="517" spans="1:4" s="2" customFormat="1" hidden="1" outlineLevel="2">
      <c r="A517" s="285"/>
      <c r="B517" s="28"/>
      <c r="C517" s="286"/>
      <c r="D517" s="26"/>
    </row>
    <row r="518" spans="1:4" s="2" customFormat="1" hidden="1" outlineLevel="2">
      <c r="A518" s="285"/>
      <c r="B518" s="28"/>
      <c r="C518" s="286"/>
      <c r="D518" s="26"/>
    </row>
    <row r="519" spans="1:4" s="2" customFormat="1" hidden="1" outlineLevel="2">
      <c r="A519" s="285"/>
      <c r="B519" s="28"/>
      <c r="C519" s="286"/>
      <c r="D519" s="26"/>
    </row>
    <row r="520" spans="1:4" s="2" customFormat="1" hidden="1" outlineLevel="2">
      <c r="A520" s="285"/>
      <c r="B520" s="28"/>
      <c r="C520" s="286"/>
      <c r="D520" s="26"/>
    </row>
    <row r="521" spans="1:4" s="14" customFormat="1" ht="17" hidden="1" outlineLevel="1">
      <c r="A521" s="279" t="s">
        <v>6</v>
      </c>
      <c r="B521" s="30" t="s">
        <v>319</v>
      </c>
      <c r="C521" s="275" t="s">
        <v>25</v>
      </c>
      <c r="D521" s="44">
        <f>D522</f>
        <v>0</v>
      </c>
    </row>
    <row r="522" spans="1:4" ht="34" hidden="1" outlineLevel="2">
      <c r="A522" s="280" t="s">
        <v>33</v>
      </c>
      <c r="B522" s="31" t="s">
        <v>584</v>
      </c>
      <c r="C522" s="281" t="s">
        <v>25</v>
      </c>
      <c r="D522" s="45">
        <f>D523</f>
        <v>0</v>
      </c>
    </row>
    <row r="523" spans="1:4" s="5" customFormat="1" ht="17" hidden="1" outlineLevel="3">
      <c r="A523" s="282" t="s">
        <v>463</v>
      </c>
      <c r="B523" s="32" t="s">
        <v>62</v>
      </c>
      <c r="C523" s="284" t="s">
        <v>25</v>
      </c>
      <c r="D523" s="11"/>
    </row>
    <row r="524" spans="1:4" s="5" customFormat="1" ht="17" hidden="1" outlineLevel="3">
      <c r="A524" s="282" t="s">
        <v>464</v>
      </c>
      <c r="B524" s="32" t="s">
        <v>63</v>
      </c>
      <c r="C524" s="284" t="s">
        <v>46</v>
      </c>
      <c r="D524" s="11"/>
    </row>
    <row r="525" spans="1:4" ht="17" hidden="1" outlineLevel="2">
      <c r="A525" s="280" t="s">
        <v>34</v>
      </c>
      <c r="B525" s="31" t="s">
        <v>111</v>
      </c>
      <c r="C525" s="281" t="s">
        <v>45</v>
      </c>
      <c r="D525" s="8"/>
    </row>
    <row r="526" spans="1:4" ht="17" hidden="1" outlineLevel="2">
      <c r="A526" s="280" t="s">
        <v>114</v>
      </c>
      <c r="B526" s="31" t="s">
        <v>110</v>
      </c>
      <c r="C526" s="281" t="s">
        <v>45</v>
      </c>
      <c r="D526" s="8"/>
    </row>
    <row r="527" spans="1:4" ht="17" hidden="1" outlineLevel="2">
      <c r="A527" s="280" t="s">
        <v>164</v>
      </c>
      <c r="B527" s="31" t="s">
        <v>68</v>
      </c>
      <c r="C527" s="281" t="s">
        <v>46</v>
      </c>
      <c r="D527" s="45">
        <f>D528+D529+D530</f>
        <v>0</v>
      </c>
    </row>
    <row r="528" spans="1:4" s="5" customFormat="1" ht="17" hidden="1" outlineLevel="3">
      <c r="A528" s="282" t="s">
        <v>465</v>
      </c>
      <c r="B528" s="32" t="s">
        <v>63</v>
      </c>
      <c r="C528" s="284" t="s">
        <v>46</v>
      </c>
      <c r="D528" s="11"/>
    </row>
    <row r="529" spans="1:4" s="5" customFormat="1" ht="17" hidden="1" outlineLevel="3">
      <c r="A529" s="282" t="s">
        <v>466</v>
      </c>
      <c r="B529" s="32" t="s">
        <v>64</v>
      </c>
      <c r="C529" s="284" t="s">
        <v>46</v>
      </c>
      <c r="D529" s="11"/>
    </row>
    <row r="530" spans="1:4" s="5" customFormat="1" ht="17" hidden="1" outlineLevel="3">
      <c r="A530" s="282" t="s">
        <v>467</v>
      </c>
      <c r="B530" s="32" t="s">
        <v>65</v>
      </c>
      <c r="C530" s="284" t="s">
        <v>46</v>
      </c>
      <c r="D530" s="11"/>
    </row>
    <row r="531" spans="1:4" s="5" customFormat="1" ht="34" hidden="1" outlineLevel="2">
      <c r="A531" s="285"/>
      <c r="B531" s="25" t="s">
        <v>167</v>
      </c>
      <c r="C531" s="286"/>
      <c r="D531" s="26"/>
    </row>
    <row r="532" spans="1:4" s="2" customFormat="1" hidden="1" outlineLevel="2">
      <c r="A532" s="285"/>
      <c r="B532" s="28"/>
      <c r="C532" s="286"/>
      <c r="D532" s="26"/>
    </row>
    <row r="533" spans="1:4" s="2" customFormat="1" hidden="1" outlineLevel="2">
      <c r="A533" s="285"/>
      <c r="B533" s="28"/>
      <c r="C533" s="286"/>
      <c r="D533" s="26"/>
    </row>
    <row r="534" spans="1:4" s="2" customFormat="1" hidden="1" outlineLevel="2">
      <c r="A534" s="285"/>
      <c r="B534" s="28"/>
      <c r="C534" s="286"/>
      <c r="D534" s="26"/>
    </row>
    <row r="535" spans="1:4" s="2" customFormat="1" hidden="1" outlineLevel="2">
      <c r="A535" s="285"/>
      <c r="B535" s="28"/>
      <c r="C535" s="286"/>
      <c r="D535" s="26"/>
    </row>
    <row r="536" spans="1:4" s="14" customFormat="1" ht="17" hidden="1" outlineLevel="1">
      <c r="A536" s="279" t="s">
        <v>9</v>
      </c>
      <c r="B536" s="30" t="s">
        <v>359</v>
      </c>
      <c r="C536" s="275" t="s">
        <v>45</v>
      </c>
      <c r="D536" s="44">
        <f>D537+D538</f>
        <v>0</v>
      </c>
    </row>
    <row r="537" spans="1:4" ht="17" hidden="1" outlineLevel="2" collapsed="1">
      <c r="A537" s="280" t="s">
        <v>468</v>
      </c>
      <c r="B537" s="31" t="s">
        <v>360</v>
      </c>
      <c r="C537" s="281" t="s">
        <v>45</v>
      </c>
      <c r="D537" s="8"/>
    </row>
    <row r="538" spans="1:4" s="2" customFormat="1" ht="17" hidden="1" outlineLevel="2">
      <c r="A538" s="280" t="s">
        <v>469</v>
      </c>
      <c r="B538" s="31" t="s">
        <v>360</v>
      </c>
      <c r="C538" s="281" t="s">
        <v>45</v>
      </c>
      <c r="D538" s="8"/>
    </row>
    <row r="539" spans="1:4" s="5" customFormat="1" ht="34" hidden="1" outlineLevel="2">
      <c r="A539" s="285"/>
      <c r="B539" s="25" t="s">
        <v>167</v>
      </c>
      <c r="C539" s="286"/>
      <c r="D539" s="26"/>
    </row>
    <row r="540" spans="1:4" s="2" customFormat="1" hidden="1" outlineLevel="2">
      <c r="A540" s="285"/>
      <c r="B540" s="28"/>
      <c r="C540" s="286"/>
      <c r="D540" s="26"/>
    </row>
    <row r="541" spans="1:4" s="2" customFormat="1" hidden="1" outlineLevel="2">
      <c r="A541" s="285"/>
      <c r="B541" s="28"/>
      <c r="C541" s="286"/>
      <c r="D541" s="26"/>
    </row>
    <row r="542" spans="1:4" s="2" customFormat="1" hidden="1" outlineLevel="2">
      <c r="A542" s="285"/>
      <c r="B542" s="28"/>
      <c r="C542" s="286"/>
      <c r="D542" s="26"/>
    </row>
    <row r="543" spans="1:4" ht="21" hidden="1">
      <c r="A543" s="294"/>
      <c r="B543" s="295" t="s">
        <v>121</v>
      </c>
      <c r="C543" s="296"/>
      <c r="D543" s="297"/>
    </row>
    <row r="544" spans="1:4" ht="30" hidden="1" customHeight="1">
      <c r="A544" s="298"/>
      <c r="B544" s="299" t="s">
        <v>165</v>
      </c>
      <c r="C544" s="300"/>
      <c r="D544" s="301"/>
    </row>
    <row r="545" spans="1:5" s="4" customFormat="1" ht="33" customHeight="1" outlineLevel="1">
      <c r="A545" s="279"/>
      <c r="B545" s="239" t="s">
        <v>797</v>
      </c>
      <c r="C545" s="6"/>
      <c r="D545" s="6"/>
    </row>
    <row r="546" spans="1:5" s="4" customFormat="1" ht="42" customHeight="1" outlineLevel="1">
      <c r="A546" s="279"/>
      <c r="B546" s="407" t="s">
        <v>729</v>
      </c>
      <c r="C546" s="408"/>
      <c r="D546" s="409"/>
    </row>
    <row r="547" spans="1:5" s="16" customFormat="1" ht="59.25" customHeight="1" outlineLevel="1">
      <c r="A547" s="280" t="s">
        <v>10</v>
      </c>
      <c r="B547" s="302" t="s">
        <v>730</v>
      </c>
      <c r="C547" s="303" t="s">
        <v>45</v>
      </c>
      <c r="D547" s="304">
        <v>196.46</v>
      </c>
    </row>
    <row r="548" spans="1:5" s="16" customFormat="1" ht="43.5" customHeight="1" outlineLevel="1">
      <c r="A548" s="280" t="s">
        <v>12</v>
      </c>
      <c r="B548" s="302" t="s">
        <v>731</v>
      </c>
      <c r="C548" s="303" t="s">
        <v>45</v>
      </c>
      <c r="D548" s="304">
        <v>23.86</v>
      </c>
    </row>
    <row r="549" spans="1:5" s="16" customFormat="1" ht="82.5" customHeight="1" outlineLevel="1">
      <c r="A549" s="280" t="s">
        <v>13</v>
      </c>
      <c r="B549" s="302" t="s">
        <v>732</v>
      </c>
      <c r="C549" s="303" t="s">
        <v>45</v>
      </c>
      <c r="D549" s="304">
        <v>7.6</v>
      </c>
    </row>
    <row r="550" spans="1:5" s="16" customFormat="1" ht="42.75" customHeight="1" outlineLevel="1">
      <c r="A550" s="280"/>
      <c r="B550" s="407" t="s">
        <v>733</v>
      </c>
      <c r="C550" s="408"/>
      <c r="D550" s="409"/>
    </row>
    <row r="551" spans="1:5" s="16" customFormat="1" ht="62.25" customHeight="1" outlineLevel="1">
      <c r="A551" s="280" t="s">
        <v>7</v>
      </c>
      <c r="B551" s="302" t="s">
        <v>799</v>
      </c>
      <c r="C551" s="303" t="s">
        <v>39</v>
      </c>
      <c r="D551" s="304">
        <v>138.9</v>
      </c>
    </row>
    <row r="552" spans="1:5" s="16" customFormat="1" ht="45" customHeight="1" outlineLevel="1">
      <c r="A552" s="280" t="s">
        <v>8</v>
      </c>
      <c r="B552" s="302" t="s">
        <v>734</v>
      </c>
      <c r="C552" s="303" t="s">
        <v>600</v>
      </c>
      <c r="D552" s="304">
        <v>2</v>
      </c>
    </row>
    <row r="553" spans="1:5" s="16" customFormat="1" ht="60" customHeight="1" outlineLevel="1">
      <c r="A553" s="280" t="s">
        <v>6</v>
      </c>
      <c r="B553" s="302" t="s">
        <v>735</v>
      </c>
      <c r="C553" s="303" t="s">
        <v>600</v>
      </c>
      <c r="D553" s="304">
        <v>1</v>
      </c>
    </row>
    <row r="554" spans="1:5" s="16" customFormat="1" ht="64.5" customHeight="1" outlineLevel="1">
      <c r="A554" s="280" t="s">
        <v>9</v>
      </c>
      <c r="B554" s="302" t="s">
        <v>736</v>
      </c>
      <c r="C554" s="303" t="s">
        <v>66</v>
      </c>
      <c r="D554" s="304">
        <v>9</v>
      </c>
    </row>
    <row r="555" spans="1:5" s="196" customFormat="1" ht="67.5" customHeight="1" outlineLevel="1">
      <c r="A555" s="280" t="s">
        <v>109</v>
      </c>
      <c r="B555" s="302" t="s">
        <v>737</v>
      </c>
      <c r="C555" s="303" t="s">
        <v>66</v>
      </c>
      <c r="D555" s="304">
        <v>1</v>
      </c>
    </row>
    <row r="556" spans="1:5" s="16" customFormat="1" ht="47.25" customHeight="1" outlineLevel="1">
      <c r="A556" s="280" t="s">
        <v>432</v>
      </c>
      <c r="B556" s="302" t="s">
        <v>660</v>
      </c>
      <c r="C556" s="303" t="s">
        <v>66</v>
      </c>
      <c r="D556" s="304">
        <v>1</v>
      </c>
    </row>
    <row r="557" spans="1:5" s="16" customFormat="1" ht="43.5" customHeight="1" outlineLevel="1">
      <c r="A557" s="280" t="s">
        <v>433</v>
      </c>
      <c r="B557" s="302" t="s">
        <v>738</v>
      </c>
      <c r="C557" s="303" t="s">
        <v>45</v>
      </c>
      <c r="D557" s="304">
        <v>146.55000000000001</v>
      </c>
    </row>
    <row r="558" spans="1:5" s="16" customFormat="1" ht="43.5" customHeight="1" outlineLevel="1">
      <c r="A558" s="280" t="s">
        <v>434</v>
      </c>
      <c r="B558" s="302" t="s">
        <v>739</v>
      </c>
      <c r="C558" s="303" t="s">
        <v>39</v>
      </c>
      <c r="D558" s="304">
        <v>13.9</v>
      </c>
    </row>
    <row r="559" spans="1:5" s="16" customFormat="1" ht="43.5" customHeight="1" outlineLevel="1">
      <c r="A559" s="280" t="s">
        <v>435</v>
      </c>
      <c r="B559" s="302" t="s">
        <v>740</v>
      </c>
      <c r="C559" s="303" t="s">
        <v>600</v>
      </c>
      <c r="D559" s="304">
        <v>2</v>
      </c>
    </row>
    <row r="560" spans="1:5" s="269" customFormat="1" ht="74.25" customHeight="1">
      <c r="A560" s="280" t="s">
        <v>436</v>
      </c>
      <c r="B560" s="302" t="s">
        <v>741</v>
      </c>
      <c r="C560" s="303" t="s">
        <v>45</v>
      </c>
      <c r="D560" s="304">
        <v>123.67</v>
      </c>
      <c r="E560" s="269" t="s">
        <v>665</v>
      </c>
    </row>
    <row r="561" spans="1:4" s="269" customFormat="1" ht="64.5" customHeight="1">
      <c r="A561" s="280" t="s">
        <v>437</v>
      </c>
      <c r="B561" s="302" t="s">
        <v>742</v>
      </c>
      <c r="C561" s="303" t="s">
        <v>45</v>
      </c>
      <c r="D561" s="304">
        <v>42.5</v>
      </c>
    </row>
    <row r="562" spans="1:4" s="269" customFormat="1" ht="48.75" customHeight="1">
      <c r="A562" s="280" t="s">
        <v>438</v>
      </c>
      <c r="B562" s="302" t="s">
        <v>743</v>
      </c>
      <c r="C562" s="303" t="s">
        <v>600</v>
      </c>
      <c r="D562" s="304">
        <v>4</v>
      </c>
    </row>
    <row r="563" spans="1:4" s="269" customFormat="1" ht="48.75" customHeight="1">
      <c r="A563" s="280" t="s">
        <v>439</v>
      </c>
      <c r="B563" s="302" t="s">
        <v>744</v>
      </c>
      <c r="C563" s="303" t="s">
        <v>39</v>
      </c>
      <c r="D563" s="304">
        <v>22.5</v>
      </c>
    </row>
    <row r="564" spans="1:4" s="269" customFormat="1" ht="54.75" customHeight="1">
      <c r="A564" s="280" t="s">
        <v>440</v>
      </c>
      <c r="B564" s="302" t="s">
        <v>745</v>
      </c>
      <c r="C564" s="303" t="s">
        <v>45</v>
      </c>
      <c r="D564" s="304">
        <v>7500</v>
      </c>
    </row>
    <row r="565" spans="1:4" s="269" customFormat="1" ht="54.75" customHeight="1">
      <c r="A565" s="280" t="s">
        <v>746</v>
      </c>
      <c r="B565" s="305" t="s">
        <v>747</v>
      </c>
      <c r="C565" s="303" t="s">
        <v>600</v>
      </c>
      <c r="D565" s="304">
        <v>12</v>
      </c>
    </row>
    <row r="566" spans="1:4" s="269" customFormat="1" ht="47.25" customHeight="1">
      <c r="A566" s="280"/>
      <c r="B566" s="410" t="s">
        <v>748</v>
      </c>
      <c r="C566" s="411"/>
      <c r="D566" s="412"/>
    </row>
    <row r="567" spans="1:4" s="269" customFormat="1" ht="66" customHeight="1">
      <c r="A567" s="280" t="s">
        <v>441</v>
      </c>
      <c r="B567" s="302" t="s">
        <v>749</v>
      </c>
      <c r="C567" s="303" t="s">
        <v>45</v>
      </c>
      <c r="D567" s="304">
        <v>21.6</v>
      </c>
    </row>
    <row r="568" spans="1:4" s="269" customFormat="1" ht="65.25" customHeight="1">
      <c r="A568" s="280" t="s">
        <v>442</v>
      </c>
      <c r="B568" s="302" t="s">
        <v>750</v>
      </c>
      <c r="C568" s="303" t="s">
        <v>45</v>
      </c>
      <c r="D568" s="304">
        <v>21.6</v>
      </c>
    </row>
    <row r="569" spans="1:4" s="269" customFormat="1" ht="57.75" customHeight="1">
      <c r="A569" s="280" t="s">
        <v>443</v>
      </c>
      <c r="B569" s="302" t="s">
        <v>751</v>
      </c>
      <c r="C569" s="303" t="s">
        <v>45</v>
      </c>
      <c r="D569" s="304">
        <v>137.4</v>
      </c>
    </row>
    <row r="570" spans="1:4" s="269" customFormat="1" ht="47.25" customHeight="1">
      <c r="A570" s="280" t="s">
        <v>444</v>
      </c>
      <c r="B570" s="302" t="s">
        <v>752</v>
      </c>
      <c r="C570" s="303" t="s">
        <v>45</v>
      </c>
      <c r="D570" s="304">
        <v>159.02000000000001</v>
      </c>
    </row>
    <row r="571" spans="1:4" s="269" customFormat="1" ht="54.75" customHeight="1">
      <c r="A571" s="280" t="s">
        <v>445</v>
      </c>
      <c r="B571" s="302" t="s">
        <v>753</v>
      </c>
      <c r="C571" s="303" t="s">
        <v>45</v>
      </c>
      <c r="D571" s="304">
        <v>33.04</v>
      </c>
    </row>
    <row r="572" spans="1:4" s="269" customFormat="1" ht="56.25" customHeight="1">
      <c r="A572" s="280" t="s">
        <v>446</v>
      </c>
      <c r="B572" s="302" t="s">
        <v>754</v>
      </c>
      <c r="C572" s="303" t="s">
        <v>45</v>
      </c>
      <c r="D572" s="304">
        <v>51.93</v>
      </c>
    </row>
    <row r="573" spans="1:4" s="269" customFormat="1" ht="59.25" customHeight="1">
      <c r="A573" s="280" t="s">
        <v>447</v>
      </c>
      <c r="B573" s="302" t="s">
        <v>755</v>
      </c>
      <c r="C573" s="303" t="s">
        <v>45</v>
      </c>
      <c r="D573" s="304">
        <v>12.35</v>
      </c>
    </row>
    <row r="574" spans="1:4" s="269" customFormat="1" ht="48.75" customHeight="1">
      <c r="A574" s="280" t="s">
        <v>448</v>
      </c>
      <c r="B574" s="302" t="s">
        <v>756</v>
      </c>
      <c r="C574" s="303" t="s">
        <v>45</v>
      </c>
      <c r="D574" s="306"/>
    </row>
    <row r="575" spans="1:4" s="269" customFormat="1" ht="48.75" customHeight="1">
      <c r="A575" s="280"/>
      <c r="B575" s="407" t="s">
        <v>757</v>
      </c>
      <c r="C575" s="408"/>
      <c r="D575" s="409"/>
    </row>
    <row r="576" spans="1:4" s="269" customFormat="1" ht="47.25" customHeight="1">
      <c r="A576" s="280"/>
      <c r="B576" s="410" t="s">
        <v>758</v>
      </c>
      <c r="C576" s="411"/>
      <c r="D576" s="412"/>
    </row>
    <row r="577" spans="1:4" s="16" customFormat="1" ht="79.5" customHeight="1" outlineLevel="1">
      <c r="A577" s="280" t="s">
        <v>449</v>
      </c>
      <c r="B577" s="302" t="s">
        <v>759</v>
      </c>
      <c r="C577" s="303" t="s">
        <v>25</v>
      </c>
      <c r="D577" s="304">
        <v>23.62</v>
      </c>
    </row>
    <row r="578" spans="1:4" s="2" customFormat="1" ht="11.25" hidden="1" customHeight="1" outlineLevel="1">
      <c r="A578" s="280"/>
      <c r="B578" s="240"/>
      <c r="C578" s="303"/>
      <c r="D578" s="250"/>
    </row>
    <row r="579" spans="1:4" s="2" customFormat="1" ht="99" customHeight="1" outlineLevel="1">
      <c r="A579" s="280" t="s">
        <v>450</v>
      </c>
      <c r="B579" s="302" t="s">
        <v>760</v>
      </c>
      <c r="C579" s="303" t="s">
        <v>25</v>
      </c>
      <c r="D579" s="304">
        <v>0.9</v>
      </c>
    </row>
    <row r="580" spans="1:4" s="2" customFormat="1" ht="41.25" customHeight="1" outlineLevel="1">
      <c r="A580" s="280" t="s">
        <v>451</v>
      </c>
      <c r="B580" s="302" t="s">
        <v>761</v>
      </c>
      <c r="C580" s="303" t="s">
        <v>25</v>
      </c>
      <c r="D580" s="304">
        <v>4.05</v>
      </c>
    </row>
    <row r="581" spans="1:4" s="2" customFormat="1" ht="47.25" customHeight="1" outlineLevel="1">
      <c r="A581" s="280" t="s">
        <v>452</v>
      </c>
      <c r="B581" s="302" t="s">
        <v>762</v>
      </c>
      <c r="C581" s="303" t="s">
        <v>25</v>
      </c>
      <c r="D581" s="304">
        <v>3.24</v>
      </c>
    </row>
    <row r="582" spans="1:4" s="2" customFormat="1" ht="62.25" customHeight="1" outlineLevel="1">
      <c r="A582" s="280" t="s">
        <v>453</v>
      </c>
      <c r="B582" s="302" t="s">
        <v>763</v>
      </c>
      <c r="C582" s="303" t="s">
        <v>600</v>
      </c>
      <c r="D582" s="304">
        <v>3</v>
      </c>
    </row>
    <row r="583" spans="1:4" s="2" customFormat="1" ht="51.75" customHeight="1" outlineLevel="1">
      <c r="A583" s="280" t="s">
        <v>764</v>
      </c>
      <c r="B583" s="302" t="s">
        <v>765</v>
      </c>
      <c r="C583" s="303" t="s">
        <v>45</v>
      </c>
      <c r="D583" s="304">
        <v>89.1</v>
      </c>
    </row>
    <row r="584" spans="1:4" s="16" customFormat="1" ht="54.75" customHeight="1" outlineLevel="1">
      <c r="A584" s="280" t="s">
        <v>766</v>
      </c>
      <c r="B584" s="302" t="s">
        <v>767</v>
      </c>
      <c r="C584" s="303" t="s">
        <v>45</v>
      </c>
      <c r="D584" s="304">
        <v>145.5</v>
      </c>
    </row>
    <row r="585" spans="1:4" s="16" customFormat="1" ht="70.5" customHeight="1" outlineLevel="1">
      <c r="A585" s="280" t="s">
        <v>768</v>
      </c>
      <c r="B585" s="302" t="s">
        <v>769</v>
      </c>
      <c r="C585" s="303" t="s">
        <v>45</v>
      </c>
      <c r="D585" s="304">
        <v>145.5</v>
      </c>
    </row>
    <row r="586" spans="1:4" s="16" customFormat="1" ht="48.75" customHeight="1" outlineLevel="1">
      <c r="A586" s="280" t="s">
        <v>770</v>
      </c>
      <c r="B586" s="302" t="s">
        <v>771</v>
      </c>
      <c r="C586" s="303" t="s">
        <v>45</v>
      </c>
      <c r="D586" s="304">
        <v>8.4</v>
      </c>
    </row>
    <row r="587" spans="1:4" s="16" customFormat="1" ht="48.75" customHeight="1" outlineLevel="1">
      <c r="A587" s="280"/>
      <c r="B587" s="410" t="s">
        <v>772</v>
      </c>
      <c r="C587" s="411"/>
      <c r="D587" s="412"/>
    </row>
    <row r="588" spans="1:4" s="16" customFormat="1" ht="48.75" customHeight="1" outlineLevel="1">
      <c r="A588" s="280"/>
      <c r="B588" s="302" t="s">
        <v>646</v>
      </c>
      <c r="C588" s="303" t="s">
        <v>25</v>
      </c>
      <c r="D588" s="303">
        <v>90.28</v>
      </c>
    </row>
    <row r="589" spans="1:4" s="16" customFormat="1" ht="48.75" customHeight="1" outlineLevel="1">
      <c r="A589" s="280"/>
      <c r="B589" s="302" t="s">
        <v>679</v>
      </c>
      <c r="C589" s="303" t="s">
        <v>600</v>
      </c>
      <c r="D589" s="303">
        <v>1</v>
      </c>
    </row>
    <row r="590" spans="1:4" s="16" customFormat="1" ht="48.75" customHeight="1" outlineLevel="1">
      <c r="A590" s="280"/>
      <c r="B590" s="302" t="s">
        <v>609</v>
      </c>
      <c r="C590" s="303" t="s">
        <v>11</v>
      </c>
      <c r="D590" s="303">
        <v>1</v>
      </c>
    </row>
    <row r="591" spans="1:4" s="16" customFormat="1" ht="48.75" customHeight="1" outlineLevel="1">
      <c r="A591" s="280"/>
      <c r="B591" s="302" t="s">
        <v>673</v>
      </c>
      <c r="C591" s="303" t="s">
        <v>25</v>
      </c>
      <c r="D591" s="303">
        <v>5.55</v>
      </c>
    </row>
    <row r="592" spans="1:4" s="16" customFormat="1" ht="48.75" customHeight="1" outlineLevel="1">
      <c r="A592" s="280"/>
      <c r="B592" s="302" t="s">
        <v>610</v>
      </c>
      <c r="C592" s="303" t="s">
        <v>611</v>
      </c>
      <c r="D592" s="303">
        <v>37</v>
      </c>
    </row>
    <row r="593" spans="1:6" s="16" customFormat="1" ht="48.75" customHeight="1" outlineLevel="1">
      <c r="A593" s="280"/>
      <c r="B593" s="302" t="s">
        <v>686</v>
      </c>
      <c r="C593" s="303" t="s">
        <v>25</v>
      </c>
      <c r="D593" s="303">
        <v>84.73</v>
      </c>
    </row>
    <row r="594" spans="1:6" s="16" customFormat="1" ht="48.75" customHeight="1" outlineLevel="1">
      <c r="A594" s="280"/>
      <c r="B594" s="410" t="s">
        <v>612</v>
      </c>
      <c r="C594" s="411"/>
      <c r="D594" s="412"/>
    </row>
    <row r="595" spans="1:6" s="16" customFormat="1" ht="48.75" customHeight="1" outlineLevel="1">
      <c r="A595" s="280"/>
      <c r="B595" s="302" t="s">
        <v>675</v>
      </c>
      <c r="C595" s="303" t="s">
        <v>11</v>
      </c>
      <c r="D595" s="303">
        <v>3</v>
      </c>
    </row>
    <row r="596" spans="1:6" s="16" customFormat="1" ht="48.75" customHeight="1" outlineLevel="1">
      <c r="A596" s="280"/>
      <c r="B596" s="302" t="s">
        <v>674</v>
      </c>
      <c r="C596" s="303" t="s">
        <v>25</v>
      </c>
      <c r="D596" s="303">
        <v>7.5</v>
      </c>
    </row>
    <row r="597" spans="1:6" s="16" customFormat="1" ht="48.75" customHeight="1" outlineLevel="1">
      <c r="A597" s="280"/>
      <c r="B597" s="302" t="s">
        <v>676</v>
      </c>
      <c r="C597" s="303" t="s">
        <v>11</v>
      </c>
      <c r="D597" s="303">
        <v>2</v>
      </c>
    </row>
    <row r="598" spans="1:6" s="16" customFormat="1" ht="48.75" customHeight="1" outlineLevel="1">
      <c r="A598" s="280"/>
      <c r="B598" s="302" t="s">
        <v>678</v>
      </c>
      <c r="C598" s="303" t="s">
        <v>25</v>
      </c>
      <c r="D598" s="303">
        <v>3</v>
      </c>
    </row>
    <row r="599" spans="1:6" s="16" customFormat="1" ht="48.75" customHeight="1" outlineLevel="1">
      <c r="A599" s="280"/>
      <c r="B599" s="302" t="s">
        <v>677</v>
      </c>
      <c r="C599" s="303" t="s">
        <v>600</v>
      </c>
      <c r="D599" s="303">
        <v>1</v>
      </c>
    </row>
    <row r="600" spans="1:6" s="16" customFormat="1" ht="48.75" customHeight="1" outlineLevel="1">
      <c r="A600" s="280"/>
      <c r="B600" s="302" t="s">
        <v>616</v>
      </c>
      <c r="C600" s="303" t="s">
        <v>25</v>
      </c>
      <c r="D600" s="303">
        <v>449.2</v>
      </c>
    </row>
    <row r="601" spans="1:6" s="16" customFormat="1" ht="48.75" customHeight="1" outlineLevel="1">
      <c r="A601" s="280"/>
      <c r="B601" s="403" t="s">
        <v>773</v>
      </c>
      <c r="C601" s="404"/>
      <c r="D601" s="405"/>
    </row>
    <row r="602" spans="1:6" s="16" customFormat="1" ht="48.75" customHeight="1" outlineLevel="1">
      <c r="A602" s="280" t="s">
        <v>774</v>
      </c>
      <c r="B602" s="302" t="s">
        <v>761</v>
      </c>
      <c r="C602" s="303" t="s">
        <v>25</v>
      </c>
      <c r="D602" s="304">
        <v>419</v>
      </c>
      <c r="E602" s="307"/>
      <c r="F602" s="307"/>
    </row>
    <row r="603" spans="1:6" s="16" customFormat="1" ht="52.5" customHeight="1" outlineLevel="1">
      <c r="A603" s="280" t="s">
        <v>775</v>
      </c>
      <c r="B603" s="302" t="s">
        <v>798</v>
      </c>
      <c r="C603" s="303" t="s">
        <v>45</v>
      </c>
      <c r="D603" s="304">
        <v>838</v>
      </c>
      <c r="E603" s="307"/>
      <c r="F603" s="307"/>
    </row>
    <row r="604" spans="1:6" s="16" customFormat="1" ht="45" customHeight="1" outlineLevel="1">
      <c r="A604" s="280" t="s">
        <v>776</v>
      </c>
      <c r="B604" s="302" t="s">
        <v>777</v>
      </c>
      <c r="C604" s="303" t="s">
        <v>39</v>
      </c>
      <c r="D604" s="304">
        <v>275.8</v>
      </c>
      <c r="E604" s="307"/>
      <c r="F604" s="307"/>
    </row>
    <row r="605" spans="1:6" s="16" customFormat="1" ht="45" customHeight="1" outlineLevel="1">
      <c r="A605" s="280" t="s">
        <v>778</v>
      </c>
      <c r="B605" s="302" t="s">
        <v>731</v>
      </c>
      <c r="C605" s="303" t="s">
        <v>39</v>
      </c>
      <c r="D605" s="304">
        <v>275.8</v>
      </c>
      <c r="E605" s="307"/>
      <c r="F605" s="307"/>
    </row>
    <row r="606" spans="1:6" s="16" customFormat="1" ht="45" customHeight="1" outlineLevel="1">
      <c r="A606" s="280" t="s">
        <v>779</v>
      </c>
      <c r="B606" s="302" t="s">
        <v>780</v>
      </c>
      <c r="C606" s="303" t="s">
        <v>25</v>
      </c>
      <c r="D606" s="304">
        <v>580</v>
      </c>
      <c r="E606" s="307"/>
      <c r="F606" s="307"/>
    </row>
    <row r="607" spans="1:6" s="16" customFormat="1" ht="49.5" customHeight="1" outlineLevel="1">
      <c r="A607" s="280"/>
      <c r="B607" s="403" t="s">
        <v>781</v>
      </c>
      <c r="C607" s="404"/>
      <c r="D607" s="405"/>
      <c r="E607" s="307"/>
      <c r="F607" s="307"/>
    </row>
    <row r="608" spans="1:6" s="16" customFormat="1" ht="55.5" customHeight="1" outlineLevel="1">
      <c r="A608" s="280" t="s">
        <v>782</v>
      </c>
      <c r="B608" s="308" t="s">
        <v>783</v>
      </c>
      <c r="C608" s="309" t="s">
        <v>25</v>
      </c>
      <c r="D608" s="310">
        <v>116.4</v>
      </c>
    </row>
    <row r="609" spans="1:4" s="16" customFormat="1" ht="49.5" customHeight="1" outlineLevel="1">
      <c r="A609" s="280" t="s">
        <v>784</v>
      </c>
      <c r="B609" s="302" t="s">
        <v>785</v>
      </c>
      <c r="C609" s="303" t="s">
        <v>25</v>
      </c>
      <c r="D609" s="304">
        <v>38.4</v>
      </c>
    </row>
    <row r="610" spans="1:4" s="16" customFormat="1" ht="46.5" customHeight="1" outlineLevel="1">
      <c r="A610" s="280" t="s">
        <v>786</v>
      </c>
      <c r="B610" s="302" t="s">
        <v>787</v>
      </c>
      <c r="C610" s="303" t="s">
        <v>39</v>
      </c>
      <c r="D610" s="304">
        <v>280.39999999999998</v>
      </c>
    </row>
    <row r="611" spans="1:4" s="16" customFormat="1" ht="49.5" customHeight="1" outlineLevel="1">
      <c r="A611" s="280" t="s">
        <v>788</v>
      </c>
      <c r="B611" s="302" t="s">
        <v>789</v>
      </c>
      <c r="C611" s="303" t="s">
        <v>39</v>
      </c>
      <c r="D611" s="304">
        <v>259.47000000000003</v>
      </c>
    </row>
    <row r="612" spans="1:4" s="16" customFormat="1" ht="47.25" customHeight="1" outlineLevel="1">
      <c r="A612" s="280" t="s">
        <v>790</v>
      </c>
      <c r="B612" s="302" t="s">
        <v>791</v>
      </c>
      <c r="C612" s="303" t="s">
        <v>45</v>
      </c>
      <c r="D612" s="304">
        <v>142.62</v>
      </c>
    </row>
    <row r="613" spans="1:4" s="16" customFormat="1" ht="52.5" customHeight="1" outlineLevel="1">
      <c r="A613" s="280" t="s">
        <v>792</v>
      </c>
      <c r="B613" s="302" t="s">
        <v>793</v>
      </c>
      <c r="C613" s="303" t="s">
        <v>45</v>
      </c>
      <c r="D613" s="304">
        <v>142.62</v>
      </c>
    </row>
    <row r="614" spans="1:4" s="16" customFormat="1" ht="51.75" customHeight="1" outlineLevel="1">
      <c r="A614" s="280" t="s">
        <v>794</v>
      </c>
      <c r="B614" s="302" t="s">
        <v>795</v>
      </c>
      <c r="C614" s="303" t="s">
        <v>45</v>
      </c>
      <c r="D614" s="304">
        <v>142.62</v>
      </c>
    </row>
    <row r="615" spans="1:4" s="16" customFormat="1" ht="64.5" customHeight="1" outlineLevel="1">
      <c r="A615" s="280" t="s">
        <v>796</v>
      </c>
      <c r="B615" s="302" t="s">
        <v>800</v>
      </c>
      <c r="C615" s="303" t="s">
        <v>45</v>
      </c>
      <c r="D615" s="304">
        <v>142.62</v>
      </c>
    </row>
    <row r="616" spans="1:4" s="16" customFormat="1" ht="53.25" customHeight="1" outlineLevel="1">
      <c r="A616" s="311"/>
      <c r="B616" s="312"/>
      <c r="C616" s="313"/>
      <c r="D616" s="314"/>
    </row>
    <row r="617" spans="1:4" s="16" customFormat="1" ht="53.25" customHeight="1" outlineLevel="1">
      <c r="A617" s="311"/>
      <c r="B617" s="312"/>
      <c r="C617" s="313"/>
      <c r="D617" s="314"/>
    </row>
    <row r="618" spans="1:4" s="16" customFormat="1" ht="24.75" customHeight="1" outlineLevel="1"/>
    <row r="619" spans="1:4" s="16" customFormat="1" ht="24.75" customHeight="1" outlineLevel="1"/>
    <row r="620" spans="1:4" s="16" customFormat="1" ht="24.75" customHeight="1" outlineLevel="1"/>
    <row r="621" spans="1:4" s="16" customFormat="1" ht="24.75" customHeight="1" outlineLevel="1"/>
  </sheetData>
  <autoFilter ref="D6:D389" xr:uid="{00000000-0009-0000-0000-000002000000}"/>
  <mergeCells count="18">
    <mergeCell ref="B607:D607"/>
    <mergeCell ref="A6:C6"/>
    <mergeCell ref="A391:C391"/>
    <mergeCell ref="A429:C429"/>
    <mergeCell ref="B546:D546"/>
    <mergeCell ref="B550:D550"/>
    <mergeCell ref="B566:D566"/>
    <mergeCell ref="B575:D575"/>
    <mergeCell ref="B576:D576"/>
    <mergeCell ref="B587:D587"/>
    <mergeCell ref="B594:D594"/>
    <mergeCell ref="B601:D601"/>
    <mergeCell ref="A5:C5"/>
    <mergeCell ref="A1:D1"/>
    <mergeCell ref="A2:A4"/>
    <mergeCell ref="B2:B4"/>
    <mergeCell ref="C2:C4"/>
    <mergeCell ref="D2:D4"/>
  </mergeCells>
  <pageMargins left="0.35433070866141736" right="0.15748031496062992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P657"/>
  <sheetViews>
    <sheetView view="pageBreakPreview" zoomScale="60" zoomScaleNormal="85" workbookViewId="0">
      <pane xSplit="5" ySplit="8" topLeftCell="F628" activePane="bottomRight" state="frozen"/>
      <selection pane="topRight" activeCell="E1" sqref="E1"/>
      <selection pane="bottomLeft" activeCell="A11" sqref="A11"/>
      <selection pane="bottomRight" activeCell="F614" sqref="F614"/>
    </sheetView>
  </sheetViews>
  <sheetFormatPr baseColWidth="10" defaultColWidth="9.1640625" defaultRowHeight="16" outlineLevelRow="4"/>
  <cols>
    <col min="1" max="1" width="11.33203125" style="1" bestFit="1" customWidth="1"/>
    <col min="2" max="2" width="56.5" style="1" customWidth="1"/>
    <col min="3" max="3" width="40.6640625" style="3" customWidth="1"/>
    <col min="4" max="4" width="17.33203125" style="1" customWidth="1"/>
    <col min="5" max="5" width="13.5" style="1" customWidth="1"/>
    <col min="6" max="6" width="16.83203125" style="3" customWidth="1"/>
    <col min="7" max="7" width="18" style="3" customWidth="1"/>
    <col min="8" max="8" width="18.5" style="3" customWidth="1"/>
    <col min="9" max="9" width="18.83203125" style="3" customWidth="1"/>
    <col min="10" max="10" width="19.6640625" style="3" customWidth="1"/>
    <col min="11" max="11" width="24.5" style="12" customWidth="1"/>
    <col min="12" max="12" width="53" style="1" hidden="1" customWidth="1"/>
    <col min="13" max="15" width="0" style="1" hidden="1" customWidth="1"/>
    <col min="16" max="16" width="15.5" style="1" bestFit="1" customWidth="1"/>
    <col min="17" max="16384" width="9.1640625" style="1"/>
  </cols>
  <sheetData>
    <row r="1" spans="1:11" ht="30">
      <c r="A1" s="413" t="s">
        <v>716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20">
      <c r="A2" s="388" t="s">
        <v>21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48" customHeight="1">
      <c r="A3" s="389" t="s">
        <v>714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>
      <c r="A4" s="390" t="s">
        <v>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20.25" customHeight="1">
      <c r="A5" s="391" t="s">
        <v>15</v>
      </c>
      <c r="B5" s="392" t="s">
        <v>0</v>
      </c>
      <c r="C5" s="393" t="s">
        <v>20</v>
      </c>
      <c r="D5" s="392" t="s">
        <v>3</v>
      </c>
      <c r="E5" s="396" t="s">
        <v>4</v>
      </c>
      <c r="F5" s="397" t="s">
        <v>715</v>
      </c>
      <c r="G5" s="397"/>
      <c r="H5" s="397"/>
      <c r="I5" s="397"/>
      <c r="J5" s="397"/>
      <c r="K5" s="397"/>
    </row>
    <row r="6" spans="1:11" ht="15.75" customHeight="1">
      <c r="A6" s="392"/>
      <c r="B6" s="392"/>
      <c r="C6" s="394"/>
      <c r="D6" s="392"/>
      <c r="E6" s="396"/>
      <c r="F6" s="377" t="s">
        <v>19</v>
      </c>
      <c r="G6" s="398"/>
      <c r="H6" s="377" t="s">
        <v>17</v>
      </c>
      <c r="I6" s="377" t="s">
        <v>16</v>
      </c>
      <c r="J6" s="377"/>
      <c r="K6" s="377" t="s">
        <v>18</v>
      </c>
    </row>
    <row r="7" spans="1:11" ht="34">
      <c r="A7" s="392"/>
      <c r="B7" s="392"/>
      <c r="C7" s="395"/>
      <c r="D7" s="392"/>
      <c r="E7" s="396"/>
      <c r="F7" s="119" t="s">
        <v>48</v>
      </c>
      <c r="G7" s="119" t="s">
        <v>667</v>
      </c>
      <c r="H7" s="377"/>
      <c r="I7" s="119" t="s">
        <v>48</v>
      </c>
      <c r="J7" s="119" t="s">
        <v>5</v>
      </c>
      <c r="K7" s="377"/>
    </row>
    <row r="8" spans="1:11" ht="25.5" hidden="1" customHeight="1">
      <c r="A8" s="378" t="s">
        <v>168</v>
      </c>
      <c r="B8" s="379"/>
      <c r="C8" s="379"/>
      <c r="D8" s="379"/>
      <c r="E8" s="57"/>
      <c r="F8" s="86"/>
      <c r="G8" s="86"/>
      <c r="H8" s="86"/>
      <c r="I8" s="86"/>
      <c r="J8" s="86"/>
      <c r="K8" s="87" t="e">
        <f>K546+K635</f>
        <v>#REF!</v>
      </c>
    </row>
    <row r="9" spans="1:11" ht="15.75" hidden="1" customHeight="1">
      <c r="A9" s="380" t="s">
        <v>168</v>
      </c>
      <c r="B9" s="381"/>
      <c r="C9" s="381"/>
      <c r="D9" s="382"/>
      <c r="E9" s="56"/>
      <c r="F9" s="88"/>
      <c r="G9" s="88"/>
      <c r="H9" s="88"/>
      <c r="I9" s="88"/>
      <c r="J9" s="88"/>
      <c r="K9" s="89">
        <f>K10+K39+K301+K323+K376</f>
        <v>0</v>
      </c>
    </row>
    <row r="10" spans="1:11" s="14" customFormat="1" ht="17" hidden="1" outlineLevel="1">
      <c r="A10" s="13" t="s">
        <v>10</v>
      </c>
      <c r="B10" s="30" t="s">
        <v>59</v>
      </c>
      <c r="C10" s="67"/>
      <c r="D10" s="59" t="s">
        <v>11</v>
      </c>
      <c r="E10" s="44">
        <f>IF((E11+E13+E14+E15+E16+E17+E19+E20+E22+E23+E24+E25+E27+E28+E29+E30)&gt;0,1,0)</f>
        <v>0</v>
      </c>
      <c r="F10" s="90">
        <f>IF(E10&gt;0,I10/E10,0)</f>
        <v>0</v>
      </c>
      <c r="G10" s="90">
        <f>IF(E10&gt;0,J10/E10,0)</f>
        <v>0</v>
      </c>
      <c r="H10" s="90">
        <f>F10+G10</f>
        <v>0</v>
      </c>
      <c r="I10" s="90">
        <f>SUM(I11:I39)-I39</f>
        <v>0</v>
      </c>
      <c r="J10" s="90">
        <f>SUM(J11:J39)-J39</f>
        <v>0</v>
      </c>
      <c r="K10" s="91">
        <f>I10+J10</f>
        <v>0</v>
      </c>
    </row>
    <row r="11" spans="1:11" ht="68" hidden="1" outlineLevel="2">
      <c r="A11" s="39" t="s">
        <v>49</v>
      </c>
      <c r="B11" s="31" t="s">
        <v>585</v>
      </c>
      <c r="C11" s="68"/>
      <c r="D11" s="60" t="s">
        <v>25</v>
      </c>
      <c r="E11" s="8"/>
      <c r="F11" s="92"/>
      <c r="G11" s="92"/>
      <c r="H11" s="93">
        <f>F11+G11</f>
        <v>0</v>
      </c>
      <c r="I11" s="93">
        <f t="shared" ref="I11:J11" si="0">$E11*F11</f>
        <v>0</v>
      </c>
      <c r="J11" s="93">
        <f t="shared" si="0"/>
        <v>0</v>
      </c>
      <c r="K11" s="94">
        <f>I11+J11</f>
        <v>0</v>
      </c>
    </row>
    <row r="12" spans="1:11" ht="17" hidden="1" outlineLevel="2">
      <c r="A12" s="39" t="s">
        <v>50</v>
      </c>
      <c r="B12" s="31" t="s">
        <v>53</v>
      </c>
      <c r="C12" s="68"/>
      <c r="D12" s="60" t="s">
        <v>25</v>
      </c>
      <c r="E12" s="15"/>
      <c r="F12" s="95"/>
      <c r="G12" s="95"/>
      <c r="H12" s="93"/>
      <c r="I12" s="93"/>
      <c r="J12" s="93"/>
      <c r="K12" s="94">
        <f>SUM(K13:K17)</f>
        <v>0</v>
      </c>
    </row>
    <row r="13" spans="1:11" s="5" customFormat="1" ht="17" hidden="1" outlineLevel="3">
      <c r="A13" s="41" t="s">
        <v>122</v>
      </c>
      <c r="B13" s="32" t="s">
        <v>27</v>
      </c>
      <c r="C13" s="68"/>
      <c r="D13" s="61" t="s">
        <v>25</v>
      </c>
      <c r="E13" s="8"/>
      <c r="F13" s="95"/>
      <c r="G13" s="92"/>
      <c r="H13" s="96">
        <f t="shared" ref="H13:H17" si="1">F13+G13</f>
        <v>0</v>
      </c>
      <c r="I13" s="96">
        <f t="shared" ref="I13:J17" si="2">$E13*F13</f>
        <v>0</v>
      </c>
      <c r="J13" s="96">
        <f t="shared" si="2"/>
        <v>0</v>
      </c>
      <c r="K13" s="94">
        <f t="shared" ref="K13:K17" si="3">I13+J13</f>
        <v>0</v>
      </c>
    </row>
    <row r="14" spans="1:11" s="5" customFormat="1" ht="17" hidden="1" outlineLevel="3">
      <c r="A14" s="41" t="s">
        <v>123</v>
      </c>
      <c r="B14" s="32" t="s">
        <v>28</v>
      </c>
      <c r="C14" s="68"/>
      <c r="D14" s="61" t="s">
        <v>25</v>
      </c>
      <c r="E14" s="8"/>
      <c r="F14" s="95"/>
      <c r="G14" s="92"/>
      <c r="H14" s="96">
        <f t="shared" si="1"/>
        <v>0</v>
      </c>
      <c r="I14" s="96">
        <f t="shared" si="2"/>
        <v>0</v>
      </c>
      <c r="J14" s="96">
        <f t="shared" si="2"/>
        <v>0</v>
      </c>
      <c r="K14" s="94">
        <f t="shared" si="3"/>
        <v>0</v>
      </c>
    </row>
    <row r="15" spans="1:11" s="5" customFormat="1" ht="17" hidden="1" outlineLevel="3">
      <c r="A15" s="41" t="s">
        <v>124</v>
      </c>
      <c r="B15" s="32" t="s">
        <v>29</v>
      </c>
      <c r="C15" s="68"/>
      <c r="D15" s="61" t="s">
        <v>25</v>
      </c>
      <c r="E15" s="8"/>
      <c r="F15" s="95"/>
      <c r="G15" s="92"/>
      <c r="H15" s="96">
        <f t="shared" si="1"/>
        <v>0</v>
      </c>
      <c r="I15" s="96">
        <f t="shared" si="2"/>
        <v>0</v>
      </c>
      <c r="J15" s="96">
        <f t="shared" si="2"/>
        <v>0</v>
      </c>
      <c r="K15" s="94">
        <f t="shared" si="3"/>
        <v>0</v>
      </c>
    </row>
    <row r="16" spans="1:11" s="5" customFormat="1" ht="17" hidden="1" outlineLevel="3">
      <c r="A16" s="41" t="s">
        <v>125</v>
      </c>
      <c r="B16" s="32" t="s">
        <v>43</v>
      </c>
      <c r="C16" s="68"/>
      <c r="D16" s="61" t="s">
        <v>25</v>
      </c>
      <c r="E16" s="8"/>
      <c r="F16" s="95"/>
      <c r="G16" s="92"/>
      <c r="H16" s="96">
        <f t="shared" si="1"/>
        <v>0</v>
      </c>
      <c r="I16" s="96">
        <f t="shared" si="2"/>
        <v>0</v>
      </c>
      <c r="J16" s="96">
        <f t="shared" si="2"/>
        <v>0</v>
      </c>
      <c r="K16" s="94">
        <f t="shared" si="3"/>
        <v>0</v>
      </c>
    </row>
    <row r="17" spans="1:11" s="5" customFormat="1" ht="17" hidden="1" outlineLevel="3">
      <c r="A17" s="41" t="s">
        <v>126</v>
      </c>
      <c r="B17" s="32" t="s">
        <v>44</v>
      </c>
      <c r="C17" s="68"/>
      <c r="D17" s="61" t="s">
        <v>25</v>
      </c>
      <c r="E17" s="8"/>
      <c r="F17" s="95"/>
      <c r="G17" s="92"/>
      <c r="H17" s="96">
        <f t="shared" si="1"/>
        <v>0</v>
      </c>
      <c r="I17" s="96">
        <f t="shared" si="2"/>
        <v>0</v>
      </c>
      <c r="J17" s="96">
        <f t="shared" si="2"/>
        <v>0</v>
      </c>
      <c r="K17" s="94">
        <f t="shared" si="3"/>
        <v>0</v>
      </c>
    </row>
    <row r="18" spans="1:11" s="5" customFormat="1" ht="17" hidden="1" outlineLevel="2">
      <c r="A18" s="39" t="s">
        <v>60</v>
      </c>
      <c r="B18" s="31" t="s">
        <v>38</v>
      </c>
      <c r="C18" s="68"/>
      <c r="D18" s="60" t="s">
        <v>25</v>
      </c>
      <c r="E18" s="15"/>
      <c r="F18" s="95"/>
      <c r="G18" s="95"/>
      <c r="H18" s="96"/>
      <c r="I18" s="96"/>
      <c r="J18" s="96"/>
      <c r="K18" s="94">
        <f>SUM(K19:K20)</f>
        <v>0</v>
      </c>
    </row>
    <row r="19" spans="1:11" s="5" customFormat="1" ht="17" hidden="1" outlineLevel="3">
      <c r="A19" s="41" t="s">
        <v>127</v>
      </c>
      <c r="B19" s="32" t="s">
        <v>54</v>
      </c>
      <c r="C19" s="68"/>
      <c r="D19" s="62" t="s">
        <v>25</v>
      </c>
      <c r="E19" s="8"/>
      <c r="F19" s="95"/>
      <c r="G19" s="92"/>
      <c r="H19" s="96">
        <f t="shared" ref="H19:H20" si="4">F19+G19</f>
        <v>0</v>
      </c>
      <c r="I19" s="96">
        <f>$E19*F19</f>
        <v>0</v>
      </c>
      <c r="J19" s="96">
        <f>$E19*G19</f>
        <v>0</v>
      </c>
      <c r="K19" s="94">
        <f t="shared" ref="K19:K20" si="5">I19+J19</f>
        <v>0</v>
      </c>
    </row>
    <row r="20" spans="1:11" s="5" customFormat="1" ht="17" hidden="1" outlineLevel="3">
      <c r="A20" s="41" t="s">
        <v>128</v>
      </c>
      <c r="B20" s="32" t="s">
        <v>55</v>
      </c>
      <c r="C20" s="68"/>
      <c r="D20" s="62" t="s">
        <v>25</v>
      </c>
      <c r="E20" s="8"/>
      <c r="F20" s="95"/>
      <c r="G20" s="92"/>
      <c r="H20" s="96">
        <f t="shared" si="4"/>
        <v>0</v>
      </c>
      <c r="I20" s="96">
        <f>$E20*F20</f>
        <v>0</v>
      </c>
      <c r="J20" s="96">
        <f>$E20*G20</f>
        <v>0</v>
      </c>
      <c r="K20" s="94">
        <f t="shared" si="5"/>
        <v>0</v>
      </c>
    </row>
    <row r="21" spans="1:11" s="16" customFormat="1" ht="17" hidden="1" outlineLevel="2">
      <c r="A21" s="39" t="s">
        <v>61</v>
      </c>
      <c r="B21" s="31" t="s">
        <v>67</v>
      </c>
      <c r="C21" s="68"/>
      <c r="D21" s="60" t="s">
        <v>25</v>
      </c>
      <c r="E21" s="15"/>
      <c r="F21" s="95"/>
      <c r="G21" s="95"/>
      <c r="H21" s="93"/>
      <c r="I21" s="93"/>
      <c r="J21" s="93"/>
      <c r="K21" s="94">
        <f>SUM(K22:K25)</f>
        <v>0</v>
      </c>
    </row>
    <row r="22" spans="1:11" s="2" customFormat="1" ht="34" hidden="1" outlineLevel="3">
      <c r="A22" s="41" t="s">
        <v>129</v>
      </c>
      <c r="B22" s="32" t="s">
        <v>36</v>
      </c>
      <c r="C22" s="68" t="s">
        <v>474</v>
      </c>
      <c r="D22" s="62" t="s">
        <v>25</v>
      </c>
      <c r="E22" s="8"/>
      <c r="F22" s="92"/>
      <c r="G22" s="92"/>
      <c r="H22" s="96">
        <f t="shared" ref="H22:H25" si="6">F22+G22</f>
        <v>0</v>
      </c>
      <c r="I22" s="96">
        <f t="shared" ref="I22:J25" si="7">$E22*F22</f>
        <v>0</v>
      </c>
      <c r="J22" s="96">
        <f t="shared" si="7"/>
        <v>0</v>
      </c>
      <c r="K22" s="94">
        <f t="shared" ref="K22:K25" si="8">I22+J22</f>
        <v>0</v>
      </c>
    </row>
    <row r="23" spans="1:11" s="2" customFormat="1" ht="17" hidden="1" outlineLevel="3">
      <c r="A23" s="41" t="s">
        <v>130</v>
      </c>
      <c r="B23" s="32" t="s">
        <v>37</v>
      </c>
      <c r="C23" s="68"/>
      <c r="D23" s="62" t="s">
        <v>25</v>
      </c>
      <c r="E23" s="8"/>
      <c r="F23" s="92"/>
      <c r="G23" s="92"/>
      <c r="H23" s="96">
        <f t="shared" si="6"/>
        <v>0</v>
      </c>
      <c r="I23" s="96">
        <f t="shared" si="7"/>
        <v>0</v>
      </c>
      <c r="J23" s="96">
        <f t="shared" si="7"/>
        <v>0</v>
      </c>
      <c r="K23" s="94">
        <f t="shared" si="8"/>
        <v>0</v>
      </c>
    </row>
    <row r="24" spans="1:11" s="2" customFormat="1" ht="17" hidden="1" outlineLevel="3">
      <c r="A24" s="41" t="s">
        <v>131</v>
      </c>
      <c r="B24" s="32" t="s">
        <v>47</v>
      </c>
      <c r="C24" s="68"/>
      <c r="D24" s="62" t="s">
        <v>25</v>
      </c>
      <c r="E24" s="8"/>
      <c r="F24" s="92"/>
      <c r="G24" s="92"/>
      <c r="H24" s="96">
        <f t="shared" si="6"/>
        <v>0</v>
      </c>
      <c r="I24" s="96">
        <f t="shared" si="7"/>
        <v>0</v>
      </c>
      <c r="J24" s="96">
        <f t="shared" si="7"/>
        <v>0</v>
      </c>
      <c r="K24" s="94">
        <f t="shared" si="8"/>
        <v>0</v>
      </c>
    </row>
    <row r="25" spans="1:11" s="2" customFormat="1" ht="17" hidden="1" outlineLevel="3">
      <c r="A25" s="41" t="s">
        <v>475</v>
      </c>
      <c r="B25" s="32" t="s">
        <v>477</v>
      </c>
      <c r="C25" s="68"/>
      <c r="D25" s="62" t="s">
        <v>25</v>
      </c>
      <c r="E25" s="8"/>
      <c r="F25" s="92"/>
      <c r="G25" s="92"/>
      <c r="H25" s="96">
        <f t="shared" si="6"/>
        <v>0</v>
      </c>
      <c r="I25" s="96">
        <f t="shared" si="7"/>
        <v>0</v>
      </c>
      <c r="J25" s="96">
        <f t="shared" si="7"/>
        <v>0</v>
      </c>
      <c r="K25" s="94">
        <f t="shared" si="8"/>
        <v>0</v>
      </c>
    </row>
    <row r="26" spans="1:11" s="16" customFormat="1" ht="17" hidden="1" outlineLevel="2">
      <c r="A26" s="39" t="s">
        <v>169</v>
      </c>
      <c r="B26" s="31" t="s">
        <v>170</v>
      </c>
      <c r="C26" s="68"/>
      <c r="D26" s="60" t="s">
        <v>25</v>
      </c>
      <c r="E26" s="15"/>
      <c r="F26" s="95"/>
      <c r="G26" s="95"/>
      <c r="H26" s="93"/>
      <c r="I26" s="93"/>
      <c r="J26" s="93"/>
      <c r="K26" s="94">
        <f>SUM(K27:K30)</f>
        <v>0</v>
      </c>
    </row>
    <row r="27" spans="1:11" s="2" customFormat="1" ht="34" hidden="1" outlineLevel="3">
      <c r="A27" s="41" t="s">
        <v>171</v>
      </c>
      <c r="B27" s="32" t="s">
        <v>36</v>
      </c>
      <c r="C27" s="68" t="s">
        <v>474</v>
      </c>
      <c r="D27" s="62" t="s">
        <v>25</v>
      </c>
      <c r="E27" s="8"/>
      <c r="F27" s="92"/>
      <c r="G27" s="92"/>
      <c r="H27" s="96">
        <f t="shared" ref="H27:H38" si="9">F27+G27</f>
        <v>0</v>
      </c>
      <c r="I27" s="96">
        <f t="shared" ref="I27:J38" si="10">$E27*F27</f>
        <v>0</v>
      </c>
      <c r="J27" s="96">
        <f t="shared" si="10"/>
        <v>0</v>
      </c>
      <c r="K27" s="94">
        <f t="shared" ref="K27:K38" si="11">I27+J27</f>
        <v>0</v>
      </c>
    </row>
    <row r="28" spans="1:11" s="2" customFormat="1" ht="17" hidden="1" outlineLevel="3">
      <c r="A28" s="41" t="s">
        <v>172</v>
      </c>
      <c r="B28" s="32" t="s">
        <v>37</v>
      </c>
      <c r="C28" s="68"/>
      <c r="D28" s="62" t="s">
        <v>25</v>
      </c>
      <c r="E28" s="8"/>
      <c r="F28" s="92"/>
      <c r="G28" s="92"/>
      <c r="H28" s="96">
        <f t="shared" si="9"/>
        <v>0</v>
      </c>
      <c r="I28" s="96">
        <f t="shared" si="10"/>
        <v>0</v>
      </c>
      <c r="J28" s="96">
        <f t="shared" si="10"/>
        <v>0</v>
      </c>
      <c r="K28" s="94">
        <f t="shared" si="11"/>
        <v>0</v>
      </c>
    </row>
    <row r="29" spans="1:11" s="2" customFormat="1" ht="17" hidden="1" outlineLevel="3">
      <c r="A29" s="41" t="s">
        <v>173</v>
      </c>
      <c r="B29" s="32" t="s">
        <v>47</v>
      </c>
      <c r="C29" s="68"/>
      <c r="D29" s="62" t="s">
        <v>25</v>
      </c>
      <c r="E29" s="8"/>
      <c r="F29" s="92"/>
      <c r="G29" s="92"/>
      <c r="H29" s="96">
        <f t="shared" si="9"/>
        <v>0</v>
      </c>
      <c r="I29" s="96">
        <f t="shared" si="10"/>
        <v>0</v>
      </c>
      <c r="J29" s="96">
        <f t="shared" si="10"/>
        <v>0</v>
      </c>
      <c r="K29" s="94">
        <f t="shared" si="11"/>
        <v>0</v>
      </c>
    </row>
    <row r="30" spans="1:11" s="2" customFormat="1" ht="17" hidden="1" outlineLevel="3">
      <c r="A30" s="41" t="s">
        <v>476</v>
      </c>
      <c r="B30" s="32" t="s">
        <v>477</v>
      </c>
      <c r="C30" s="68"/>
      <c r="D30" s="62" t="s">
        <v>25</v>
      </c>
      <c r="E30" s="8"/>
      <c r="F30" s="92"/>
      <c r="G30" s="92"/>
      <c r="H30" s="96">
        <f t="shared" si="9"/>
        <v>0</v>
      </c>
      <c r="I30" s="96">
        <f t="shared" si="10"/>
        <v>0</v>
      </c>
      <c r="J30" s="96">
        <f t="shared" si="10"/>
        <v>0</v>
      </c>
      <c r="K30" s="94">
        <f t="shared" si="11"/>
        <v>0</v>
      </c>
    </row>
    <row r="31" spans="1:11" s="5" customFormat="1" ht="51" hidden="1" outlineLevel="2">
      <c r="A31" s="29"/>
      <c r="B31" s="25" t="s">
        <v>167</v>
      </c>
      <c r="C31" s="27"/>
      <c r="D31" s="63"/>
      <c r="E31" s="26"/>
      <c r="F31" s="97"/>
      <c r="G31" s="97"/>
      <c r="H31" s="93">
        <f t="shared" si="9"/>
        <v>0</v>
      </c>
      <c r="I31" s="93">
        <f t="shared" si="10"/>
        <v>0</v>
      </c>
      <c r="J31" s="93">
        <f t="shared" si="10"/>
        <v>0</v>
      </c>
      <c r="K31" s="94">
        <f t="shared" si="11"/>
        <v>0</v>
      </c>
    </row>
    <row r="32" spans="1:11" s="2" customFormat="1" hidden="1" outlineLevel="2">
      <c r="A32" s="34"/>
      <c r="B32" s="37"/>
      <c r="C32" s="36"/>
      <c r="D32" s="64"/>
      <c r="E32" s="35"/>
      <c r="F32" s="95"/>
      <c r="G32" s="95"/>
      <c r="H32" s="93">
        <f t="shared" si="9"/>
        <v>0</v>
      </c>
      <c r="I32" s="93">
        <f t="shared" si="10"/>
        <v>0</v>
      </c>
      <c r="J32" s="93">
        <f t="shared" si="10"/>
        <v>0</v>
      </c>
      <c r="K32" s="94">
        <f t="shared" si="11"/>
        <v>0</v>
      </c>
    </row>
    <row r="33" spans="1:11" s="2" customFormat="1" hidden="1" outlineLevel="2">
      <c r="A33" s="34"/>
      <c r="B33" s="37"/>
      <c r="C33" s="36"/>
      <c r="D33" s="64"/>
      <c r="E33" s="35"/>
      <c r="F33" s="95"/>
      <c r="G33" s="95"/>
      <c r="H33" s="93">
        <f t="shared" si="9"/>
        <v>0</v>
      </c>
      <c r="I33" s="93">
        <f t="shared" si="10"/>
        <v>0</v>
      </c>
      <c r="J33" s="93">
        <f t="shared" si="10"/>
        <v>0</v>
      </c>
      <c r="K33" s="94">
        <f t="shared" si="11"/>
        <v>0</v>
      </c>
    </row>
    <row r="34" spans="1:11" s="2" customFormat="1" hidden="1" outlineLevel="2">
      <c r="A34" s="34"/>
      <c r="B34" s="37"/>
      <c r="C34" s="36"/>
      <c r="D34" s="64"/>
      <c r="E34" s="35"/>
      <c r="F34" s="95"/>
      <c r="G34" s="95"/>
      <c r="H34" s="93">
        <f t="shared" si="9"/>
        <v>0</v>
      </c>
      <c r="I34" s="93">
        <f t="shared" si="10"/>
        <v>0</v>
      </c>
      <c r="J34" s="93">
        <f t="shared" si="10"/>
        <v>0</v>
      </c>
      <c r="K34" s="94">
        <f t="shared" si="11"/>
        <v>0</v>
      </c>
    </row>
    <row r="35" spans="1:11" s="2" customFormat="1" hidden="1" outlineLevel="2">
      <c r="A35" s="34"/>
      <c r="B35" s="37"/>
      <c r="C35" s="36"/>
      <c r="D35" s="64"/>
      <c r="E35" s="35"/>
      <c r="F35" s="95"/>
      <c r="G35" s="95"/>
      <c r="H35" s="93">
        <f t="shared" si="9"/>
        <v>0</v>
      </c>
      <c r="I35" s="93">
        <f t="shared" si="10"/>
        <v>0</v>
      </c>
      <c r="J35" s="93">
        <f t="shared" si="10"/>
        <v>0</v>
      </c>
      <c r="K35" s="94">
        <f t="shared" si="11"/>
        <v>0</v>
      </c>
    </row>
    <row r="36" spans="1:11" s="2" customFormat="1" hidden="1" outlineLevel="2">
      <c r="A36" s="34"/>
      <c r="B36" s="37"/>
      <c r="C36" s="36"/>
      <c r="D36" s="64"/>
      <c r="E36" s="35"/>
      <c r="F36" s="95"/>
      <c r="G36" s="95"/>
      <c r="H36" s="93">
        <f t="shared" si="9"/>
        <v>0</v>
      </c>
      <c r="I36" s="93">
        <f t="shared" si="10"/>
        <v>0</v>
      </c>
      <c r="J36" s="93">
        <f t="shared" si="10"/>
        <v>0</v>
      </c>
      <c r="K36" s="94">
        <f t="shared" si="11"/>
        <v>0</v>
      </c>
    </row>
    <row r="37" spans="1:11" s="2" customFormat="1" hidden="1" outlineLevel="2">
      <c r="A37" s="34"/>
      <c r="B37" s="37"/>
      <c r="C37" s="36"/>
      <c r="D37" s="64"/>
      <c r="E37" s="35"/>
      <c r="F37" s="95"/>
      <c r="G37" s="95"/>
      <c r="H37" s="93">
        <f t="shared" si="9"/>
        <v>0</v>
      </c>
      <c r="I37" s="93">
        <f t="shared" si="10"/>
        <v>0</v>
      </c>
      <c r="J37" s="93">
        <f t="shared" si="10"/>
        <v>0</v>
      </c>
      <c r="K37" s="94">
        <f t="shared" si="11"/>
        <v>0</v>
      </c>
    </row>
    <row r="38" spans="1:11" s="2" customFormat="1" hidden="1" outlineLevel="2">
      <c r="A38" s="34"/>
      <c r="B38" s="37"/>
      <c r="C38" s="36"/>
      <c r="D38" s="64"/>
      <c r="E38" s="35"/>
      <c r="F38" s="95"/>
      <c r="G38" s="95"/>
      <c r="H38" s="93">
        <f t="shared" si="9"/>
        <v>0</v>
      </c>
      <c r="I38" s="93">
        <f t="shared" si="10"/>
        <v>0</v>
      </c>
      <c r="J38" s="93">
        <f t="shared" si="10"/>
        <v>0</v>
      </c>
      <c r="K38" s="94">
        <f t="shared" si="11"/>
        <v>0</v>
      </c>
    </row>
    <row r="39" spans="1:11" s="14" customFormat="1" ht="17" hidden="1" outlineLevel="1">
      <c r="A39" s="13" t="s">
        <v>12</v>
      </c>
      <c r="B39" s="30" t="s">
        <v>180</v>
      </c>
      <c r="C39" s="67"/>
      <c r="D39" s="59" t="s">
        <v>11</v>
      </c>
      <c r="E39" s="44">
        <f>IF((E40+E96+E112+E127+E141+E157+E173+E188+E197+E209+E220+E236+E249+E255+E261+E265)&gt;0,1,0)</f>
        <v>0</v>
      </c>
      <c r="F39" s="90">
        <f>IF(E39&gt;0,I39/E39,0)</f>
        <v>0</v>
      </c>
      <c r="G39" s="90">
        <f>IF(E39&gt;0,J39/E39,0)</f>
        <v>0</v>
      </c>
      <c r="H39" s="90">
        <f>F39+G39</f>
        <v>0</v>
      </c>
      <c r="I39" s="90">
        <f>I40+I54+I68+I82+I96+I112+I127+I141+I157+I173+I188+I197+I209+I220+I236+I243+I249+I255+I261+I265+I280+SUM(I293:I301)-I301</f>
        <v>0</v>
      </c>
      <c r="J39" s="90">
        <f>J40+J54+J68+J82+J96+J112+J127+J141+J157+J173+J188+J197+J209+J220+J236+J243+J249+J255+J261+J265+J280+SUM(J293:J301)-J301</f>
        <v>0</v>
      </c>
      <c r="K39" s="91">
        <f>I39+J39</f>
        <v>0</v>
      </c>
    </row>
    <row r="40" spans="1:11" ht="34" hidden="1" outlineLevel="2">
      <c r="A40" s="39" t="s">
        <v>107</v>
      </c>
      <c r="B40" s="31" t="s">
        <v>520</v>
      </c>
      <c r="C40" s="68"/>
      <c r="D40" s="60" t="s">
        <v>45</v>
      </c>
      <c r="E40" s="8"/>
      <c r="F40" s="93">
        <f>IF(E40&gt;0,I40/E40,0)</f>
        <v>0</v>
      </c>
      <c r="G40" s="93">
        <f>IF(E40&gt;0,J40/E40,0)</f>
        <v>0</v>
      </c>
      <c r="H40" s="93">
        <f>F40+G40</f>
        <v>0</v>
      </c>
      <c r="I40" s="93">
        <f>SUM(I41:I54)-I54</f>
        <v>0</v>
      </c>
      <c r="J40" s="93">
        <f>SUM(J41:J54)-J54</f>
        <v>0</v>
      </c>
      <c r="K40" s="94">
        <f t="shared" ref="K40:K103" si="12">I40+J40</f>
        <v>0</v>
      </c>
    </row>
    <row r="41" spans="1:11" s="5" customFormat="1" ht="17" hidden="1" outlineLevel="3">
      <c r="A41" s="41" t="s">
        <v>132</v>
      </c>
      <c r="B41" s="32" t="s">
        <v>204</v>
      </c>
      <c r="C41" s="68" t="s">
        <v>225</v>
      </c>
      <c r="D41" s="62" t="s">
        <v>25</v>
      </c>
      <c r="E41" s="8"/>
      <c r="F41" s="98"/>
      <c r="G41" s="98"/>
      <c r="H41" s="96">
        <f t="shared" ref="H41:H53" si="13">F41+G41</f>
        <v>0</v>
      </c>
      <c r="I41" s="96">
        <f t="shared" ref="I41:J53" si="14">$E41*F41</f>
        <v>0</v>
      </c>
      <c r="J41" s="96">
        <f t="shared" si="14"/>
        <v>0</v>
      </c>
      <c r="K41" s="94">
        <f t="shared" si="12"/>
        <v>0</v>
      </c>
    </row>
    <row r="42" spans="1:11" s="5" customFormat="1" ht="17" hidden="1" outlineLevel="3">
      <c r="A42" s="41" t="s">
        <v>133</v>
      </c>
      <c r="B42" s="32" t="s">
        <v>205</v>
      </c>
      <c r="C42" s="68" t="s">
        <v>323</v>
      </c>
      <c r="D42" s="62" t="s">
        <v>45</v>
      </c>
      <c r="E42" s="8"/>
      <c r="F42" s="98"/>
      <c r="G42" s="98"/>
      <c r="H42" s="96">
        <f t="shared" si="13"/>
        <v>0</v>
      </c>
      <c r="I42" s="96">
        <f t="shared" si="14"/>
        <v>0</v>
      </c>
      <c r="J42" s="96">
        <f t="shared" si="14"/>
        <v>0</v>
      </c>
      <c r="K42" s="94">
        <f t="shared" si="12"/>
        <v>0</v>
      </c>
    </row>
    <row r="43" spans="1:11" s="5" customFormat="1" ht="17" hidden="1" outlineLevel="3">
      <c r="A43" s="41" t="s">
        <v>134</v>
      </c>
      <c r="B43" s="32" t="s">
        <v>202</v>
      </c>
      <c r="C43" s="68" t="s">
        <v>225</v>
      </c>
      <c r="D43" s="62" t="s">
        <v>25</v>
      </c>
      <c r="E43" s="8"/>
      <c r="F43" s="98"/>
      <c r="G43" s="98"/>
      <c r="H43" s="96">
        <f t="shared" si="13"/>
        <v>0</v>
      </c>
      <c r="I43" s="96">
        <f t="shared" si="14"/>
        <v>0</v>
      </c>
      <c r="J43" s="96">
        <f t="shared" si="14"/>
        <v>0</v>
      </c>
      <c r="K43" s="94">
        <f t="shared" si="12"/>
        <v>0</v>
      </c>
    </row>
    <row r="44" spans="1:11" s="5" customFormat="1" ht="17" hidden="1" outlineLevel="3">
      <c r="A44" s="41" t="s">
        <v>135</v>
      </c>
      <c r="B44" s="32" t="s">
        <v>203</v>
      </c>
      <c r="C44" s="68" t="s">
        <v>225</v>
      </c>
      <c r="D44" s="62" t="s">
        <v>25</v>
      </c>
      <c r="E44" s="8"/>
      <c r="F44" s="98"/>
      <c r="G44" s="98"/>
      <c r="H44" s="96">
        <f t="shared" si="13"/>
        <v>0</v>
      </c>
      <c r="I44" s="96">
        <f t="shared" si="14"/>
        <v>0</v>
      </c>
      <c r="J44" s="96">
        <f t="shared" si="14"/>
        <v>0</v>
      </c>
      <c r="K44" s="94">
        <f t="shared" si="12"/>
        <v>0</v>
      </c>
    </row>
    <row r="45" spans="1:11" s="5" customFormat="1" ht="17" hidden="1" outlineLevel="3">
      <c r="A45" s="41" t="s">
        <v>174</v>
      </c>
      <c r="B45" s="32" t="s">
        <v>197</v>
      </c>
      <c r="C45" s="68"/>
      <c r="D45" s="62" t="s">
        <v>45</v>
      </c>
      <c r="E45" s="8"/>
      <c r="F45" s="98"/>
      <c r="G45" s="98"/>
      <c r="H45" s="96">
        <f t="shared" si="13"/>
        <v>0</v>
      </c>
      <c r="I45" s="96">
        <f t="shared" si="14"/>
        <v>0</v>
      </c>
      <c r="J45" s="96">
        <f t="shared" si="14"/>
        <v>0</v>
      </c>
      <c r="K45" s="94">
        <f t="shared" si="12"/>
        <v>0</v>
      </c>
    </row>
    <row r="46" spans="1:11" s="5" customFormat="1" ht="17" hidden="1" outlineLevel="3">
      <c r="A46" s="41" t="s">
        <v>175</v>
      </c>
      <c r="B46" s="32" t="s">
        <v>206</v>
      </c>
      <c r="C46" s="68"/>
      <c r="D46" s="62" t="s">
        <v>45</v>
      </c>
      <c r="E46" s="8"/>
      <c r="F46" s="98"/>
      <c r="G46" s="98"/>
      <c r="H46" s="96">
        <f t="shared" si="13"/>
        <v>0</v>
      </c>
      <c r="I46" s="96">
        <f t="shared" si="14"/>
        <v>0</v>
      </c>
      <c r="J46" s="96">
        <f t="shared" si="14"/>
        <v>0</v>
      </c>
      <c r="K46" s="94">
        <f t="shared" si="12"/>
        <v>0</v>
      </c>
    </row>
    <row r="47" spans="1:11" s="5" customFormat="1" ht="17" hidden="1" outlineLevel="3">
      <c r="A47" s="41" t="s">
        <v>176</v>
      </c>
      <c r="B47" s="32" t="s">
        <v>195</v>
      </c>
      <c r="C47" s="68" t="s">
        <v>196</v>
      </c>
      <c r="D47" s="62" t="s">
        <v>45</v>
      </c>
      <c r="E47" s="8"/>
      <c r="F47" s="98"/>
      <c r="G47" s="98"/>
      <c r="H47" s="96">
        <f t="shared" si="13"/>
        <v>0</v>
      </c>
      <c r="I47" s="96">
        <f t="shared" si="14"/>
        <v>0</v>
      </c>
      <c r="J47" s="96">
        <f t="shared" si="14"/>
        <v>0</v>
      </c>
      <c r="K47" s="94">
        <f t="shared" si="12"/>
        <v>0</v>
      </c>
    </row>
    <row r="48" spans="1:11" s="5" customFormat="1" ht="17" hidden="1" outlineLevel="3">
      <c r="A48" s="41" t="s">
        <v>177</v>
      </c>
      <c r="B48" s="32" t="s">
        <v>193</v>
      </c>
      <c r="C48" s="68" t="s">
        <v>194</v>
      </c>
      <c r="D48" s="62" t="s">
        <v>25</v>
      </c>
      <c r="E48" s="8"/>
      <c r="F48" s="98"/>
      <c r="G48" s="98"/>
      <c r="H48" s="96">
        <f t="shared" si="13"/>
        <v>0</v>
      </c>
      <c r="I48" s="96">
        <f t="shared" si="14"/>
        <v>0</v>
      </c>
      <c r="J48" s="96">
        <f t="shared" si="14"/>
        <v>0</v>
      </c>
      <c r="K48" s="94">
        <f t="shared" si="12"/>
        <v>0</v>
      </c>
    </row>
    <row r="49" spans="1:11" s="5" customFormat="1" ht="34" hidden="1" outlineLevel="3">
      <c r="A49" s="41" t="s">
        <v>178</v>
      </c>
      <c r="B49" s="32" t="s">
        <v>182</v>
      </c>
      <c r="C49" s="68" t="s">
        <v>296</v>
      </c>
      <c r="D49" s="62" t="s">
        <v>25</v>
      </c>
      <c r="E49" s="8"/>
      <c r="F49" s="98"/>
      <c r="G49" s="98"/>
      <c r="H49" s="96">
        <f t="shared" si="13"/>
        <v>0</v>
      </c>
      <c r="I49" s="96">
        <f t="shared" si="14"/>
        <v>0</v>
      </c>
      <c r="J49" s="96">
        <f t="shared" si="14"/>
        <v>0</v>
      </c>
      <c r="K49" s="94">
        <f t="shared" si="12"/>
        <v>0</v>
      </c>
    </row>
    <row r="50" spans="1:11" s="5" customFormat="1" ht="34" hidden="1" outlineLevel="3">
      <c r="A50" s="41" t="s">
        <v>179</v>
      </c>
      <c r="B50" s="32" t="s">
        <v>183</v>
      </c>
      <c r="C50" s="68" t="s">
        <v>296</v>
      </c>
      <c r="D50" s="62" t="s">
        <v>25</v>
      </c>
      <c r="E50" s="8"/>
      <c r="F50" s="98"/>
      <c r="G50" s="98"/>
      <c r="H50" s="96">
        <f t="shared" si="13"/>
        <v>0</v>
      </c>
      <c r="I50" s="96">
        <f t="shared" si="14"/>
        <v>0</v>
      </c>
      <c r="J50" s="96">
        <f t="shared" si="14"/>
        <v>0</v>
      </c>
      <c r="K50" s="94">
        <f t="shared" si="12"/>
        <v>0</v>
      </c>
    </row>
    <row r="51" spans="1:11" s="5" customFormat="1" hidden="1" outlineLevel="3">
      <c r="A51" s="41"/>
      <c r="B51" s="42"/>
      <c r="C51" s="68"/>
      <c r="D51" s="65"/>
      <c r="E51" s="8"/>
      <c r="F51" s="98"/>
      <c r="G51" s="98"/>
      <c r="H51" s="96">
        <f t="shared" si="13"/>
        <v>0</v>
      </c>
      <c r="I51" s="96">
        <f t="shared" si="14"/>
        <v>0</v>
      </c>
      <c r="J51" s="96">
        <f t="shared" si="14"/>
        <v>0</v>
      </c>
      <c r="K51" s="94">
        <f t="shared" si="12"/>
        <v>0</v>
      </c>
    </row>
    <row r="52" spans="1:11" s="5" customFormat="1" hidden="1" outlineLevel="3">
      <c r="A52" s="41"/>
      <c r="B52" s="42"/>
      <c r="C52" s="68"/>
      <c r="D52" s="65"/>
      <c r="E52" s="8"/>
      <c r="F52" s="98"/>
      <c r="G52" s="98"/>
      <c r="H52" s="96">
        <f t="shared" si="13"/>
        <v>0</v>
      </c>
      <c r="I52" s="96">
        <f t="shared" si="14"/>
        <v>0</v>
      </c>
      <c r="J52" s="96">
        <f t="shared" si="14"/>
        <v>0</v>
      </c>
      <c r="K52" s="94">
        <f t="shared" si="12"/>
        <v>0</v>
      </c>
    </row>
    <row r="53" spans="1:11" s="5" customFormat="1" hidden="1" outlineLevel="3">
      <c r="A53" s="41"/>
      <c r="B53" s="42"/>
      <c r="C53" s="68"/>
      <c r="D53" s="65"/>
      <c r="E53" s="8"/>
      <c r="F53" s="98"/>
      <c r="G53" s="98"/>
      <c r="H53" s="96">
        <f t="shared" si="13"/>
        <v>0</v>
      </c>
      <c r="I53" s="96">
        <f t="shared" si="14"/>
        <v>0</v>
      </c>
      <c r="J53" s="96">
        <f t="shared" si="14"/>
        <v>0</v>
      </c>
      <c r="K53" s="94">
        <f t="shared" si="12"/>
        <v>0</v>
      </c>
    </row>
    <row r="54" spans="1:11" ht="34" hidden="1" outlineLevel="2">
      <c r="A54" s="39" t="s">
        <v>108</v>
      </c>
      <c r="B54" s="31" t="s">
        <v>520</v>
      </c>
      <c r="C54" s="68"/>
      <c r="D54" s="60" t="s">
        <v>45</v>
      </c>
      <c r="E54" s="8"/>
      <c r="F54" s="93">
        <f>IF(E54&gt;0,I54/E54,0)</f>
        <v>0</v>
      </c>
      <c r="G54" s="93">
        <f>IF(E54&gt;0,J54/E54,0)</f>
        <v>0</v>
      </c>
      <c r="H54" s="93">
        <f>F54+G54</f>
        <v>0</v>
      </c>
      <c r="I54" s="93">
        <f>SUM(I55:I68)-I68</f>
        <v>0</v>
      </c>
      <c r="J54" s="93">
        <f>SUM(J55:J68)-J68</f>
        <v>0</v>
      </c>
      <c r="K54" s="94">
        <f t="shared" si="12"/>
        <v>0</v>
      </c>
    </row>
    <row r="55" spans="1:11" s="5" customFormat="1" ht="17" hidden="1" outlineLevel="3">
      <c r="A55" s="41" t="s">
        <v>185</v>
      </c>
      <c r="B55" s="32" t="s">
        <v>204</v>
      </c>
      <c r="C55" s="68" t="s">
        <v>225</v>
      </c>
      <c r="D55" s="62" t="s">
        <v>25</v>
      </c>
      <c r="E55" s="8"/>
      <c r="F55" s="98"/>
      <c r="G55" s="98"/>
      <c r="H55" s="96">
        <f t="shared" ref="H55:H67" si="15">F55+G55</f>
        <v>0</v>
      </c>
      <c r="I55" s="96">
        <f t="shared" ref="I55:J67" si="16">$E55*F55</f>
        <v>0</v>
      </c>
      <c r="J55" s="96">
        <f t="shared" si="16"/>
        <v>0</v>
      </c>
      <c r="K55" s="94">
        <f t="shared" si="12"/>
        <v>0</v>
      </c>
    </row>
    <row r="56" spans="1:11" s="5" customFormat="1" ht="17" hidden="1" outlineLevel="3">
      <c r="A56" s="41" t="s">
        <v>186</v>
      </c>
      <c r="B56" s="32" t="s">
        <v>205</v>
      </c>
      <c r="C56" s="68" t="s">
        <v>323</v>
      </c>
      <c r="D56" s="62" t="s">
        <v>45</v>
      </c>
      <c r="E56" s="8"/>
      <c r="F56" s="98"/>
      <c r="G56" s="98"/>
      <c r="H56" s="96">
        <f t="shared" si="15"/>
        <v>0</v>
      </c>
      <c r="I56" s="96">
        <f t="shared" si="16"/>
        <v>0</v>
      </c>
      <c r="J56" s="96">
        <f t="shared" si="16"/>
        <v>0</v>
      </c>
      <c r="K56" s="94">
        <f t="shared" si="12"/>
        <v>0</v>
      </c>
    </row>
    <row r="57" spans="1:11" s="5" customFormat="1" ht="17" hidden="1" outlineLevel="3">
      <c r="A57" s="41" t="s">
        <v>187</v>
      </c>
      <c r="B57" s="32" t="s">
        <v>202</v>
      </c>
      <c r="C57" s="68" t="s">
        <v>225</v>
      </c>
      <c r="D57" s="62" t="s">
        <v>25</v>
      </c>
      <c r="E57" s="8"/>
      <c r="F57" s="98"/>
      <c r="G57" s="98"/>
      <c r="H57" s="96">
        <f t="shared" si="15"/>
        <v>0</v>
      </c>
      <c r="I57" s="96">
        <f t="shared" si="16"/>
        <v>0</v>
      </c>
      <c r="J57" s="96">
        <f t="shared" si="16"/>
        <v>0</v>
      </c>
      <c r="K57" s="94">
        <f t="shared" si="12"/>
        <v>0</v>
      </c>
    </row>
    <row r="58" spans="1:11" s="5" customFormat="1" ht="17" hidden="1" outlineLevel="3">
      <c r="A58" s="41" t="s">
        <v>188</v>
      </c>
      <c r="B58" s="32" t="s">
        <v>203</v>
      </c>
      <c r="C58" s="68" t="s">
        <v>225</v>
      </c>
      <c r="D58" s="62" t="s">
        <v>25</v>
      </c>
      <c r="E58" s="8"/>
      <c r="F58" s="98"/>
      <c r="G58" s="98"/>
      <c r="H58" s="96">
        <f t="shared" si="15"/>
        <v>0</v>
      </c>
      <c r="I58" s="96">
        <f t="shared" si="16"/>
        <v>0</v>
      </c>
      <c r="J58" s="96">
        <f t="shared" si="16"/>
        <v>0</v>
      </c>
      <c r="K58" s="94">
        <f t="shared" si="12"/>
        <v>0</v>
      </c>
    </row>
    <row r="59" spans="1:11" s="5" customFormat="1" ht="17" hidden="1" outlineLevel="3">
      <c r="A59" s="41" t="s">
        <v>189</v>
      </c>
      <c r="B59" s="32" t="s">
        <v>197</v>
      </c>
      <c r="C59" s="68"/>
      <c r="D59" s="62" t="s">
        <v>45</v>
      </c>
      <c r="E59" s="8"/>
      <c r="F59" s="98"/>
      <c r="G59" s="98"/>
      <c r="H59" s="96">
        <f t="shared" si="15"/>
        <v>0</v>
      </c>
      <c r="I59" s="96">
        <f t="shared" si="16"/>
        <v>0</v>
      </c>
      <c r="J59" s="96">
        <f t="shared" si="16"/>
        <v>0</v>
      </c>
      <c r="K59" s="94">
        <f t="shared" si="12"/>
        <v>0</v>
      </c>
    </row>
    <row r="60" spans="1:11" s="5" customFormat="1" ht="17" hidden="1" outlineLevel="3">
      <c r="A60" s="41" t="s">
        <v>190</v>
      </c>
      <c r="B60" s="32" t="s">
        <v>206</v>
      </c>
      <c r="C60" s="68"/>
      <c r="D60" s="62" t="s">
        <v>45</v>
      </c>
      <c r="E60" s="8"/>
      <c r="F60" s="98"/>
      <c r="G60" s="98"/>
      <c r="H60" s="96">
        <f t="shared" si="15"/>
        <v>0</v>
      </c>
      <c r="I60" s="96">
        <f t="shared" si="16"/>
        <v>0</v>
      </c>
      <c r="J60" s="96">
        <f t="shared" si="16"/>
        <v>0</v>
      </c>
      <c r="K60" s="94">
        <f t="shared" si="12"/>
        <v>0</v>
      </c>
    </row>
    <row r="61" spans="1:11" s="5" customFormat="1" ht="17" hidden="1" outlineLevel="3">
      <c r="A61" s="41" t="s">
        <v>191</v>
      </c>
      <c r="B61" s="32" t="s">
        <v>195</v>
      </c>
      <c r="C61" s="68" t="s">
        <v>196</v>
      </c>
      <c r="D61" s="62" t="s">
        <v>45</v>
      </c>
      <c r="E61" s="8"/>
      <c r="F61" s="98"/>
      <c r="G61" s="98"/>
      <c r="H61" s="96">
        <f t="shared" si="15"/>
        <v>0</v>
      </c>
      <c r="I61" s="96">
        <f t="shared" si="16"/>
        <v>0</v>
      </c>
      <c r="J61" s="96">
        <f t="shared" si="16"/>
        <v>0</v>
      </c>
      <c r="K61" s="94">
        <f t="shared" si="12"/>
        <v>0</v>
      </c>
    </row>
    <row r="62" spans="1:11" s="5" customFormat="1" ht="17" hidden="1" outlineLevel="3">
      <c r="A62" s="41" t="s">
        <v>192</v>
      </c>
      <c r="B62" s="32" t="s">
        <v>193</v>
      </c>
      <c r="C62" s="68" t="s">
        <v>194</v>
      </c>
      <c r="D62" s="62" t="s">
        <v>25</v>
      </c>
      <c r="E62" s="8"/>
      <c r="F62" s="98"/>
      <c r="G62" s="98"/>
      <c r="H62" s="96">
        <f t="shared" si="15"/>
        <v>0</v>
      </c>
      <c r="I62" s="96">
        <f t="shared" si="16"/>
        <v>0</v>
      </c>
      <c r="J62" s="96">
        <f t="shared" si="16"/>
        <v>0</v>
      </c>
      <c r="K62" s="94">
        <f t="shared" si="12"/>
        <v>0</v>
      </c>
    </row>
    <row r="63" spans="1:11" s="5" customFormat="1" ht="34" hidden="1" outlineLevel="3">
      <c r="A63" s="41" t="s">
        <v>199</v>
      </c>
      <c r="B63" s="32" t="s">
        <v>182</v>
      </c>
      <c r="C63" s="68" t="s">
        <v>296</v>
      </c>
      <c r="D63" s="62" t="s">
        <v>25</v>
      </c>
      <c r="E63" s="8"/>
      <c r="F63" s="98"/>
      <c r="G63" s="98"/>
      <c r="H63" s="96">
        <f t="shared" si="15"/>
        <v>0</v>
      </c>
      <c r="I63" s="96">
        <f t="shared" si="16"/>
        <v>0</v>
      </c>
      <c r="J63" s="96">
        <f t="shared" si="16"/>
        <v>0</v>
      </c>
      <c r="K63" s="94">
        <f t="shared" si="12"/>
        <v>0</v>
      </c>
    </row>
    <row r="64" spans="1:11" s="5" customFormat="1" ht="34" hidden="1" outlineLevel="3">
      <c r="A64" s="41" t="s">
        <v>200</v>
      </c>
      <c r="B64" s="32" t="s">
        <v>183</v>
      </c>
      <c r="C64" s="68" t="s">
        <v>296</v>
      </c>
      <c r="D64" s="62" t="s">
        <v>25</v>
      </c>
      <c r="E64" s="8"/>
      <c r="F64" s="98"/>
      <c r="G64" s="98"/>
      <c r="H64" s="96">
        <f t="shared" si="15"/>
        <v>0</v>
      </c>
      <c r="I64" s="96">
        <f t="shared" si="16"/>
        <v>0</v>
      </c>
      <c r="J64" s="96">
        <f t="shared" si="16"/>
        <v>0</v>
      </c>
      <c r="K64" s="94">
        <f t="shared" si="12"/>
        <v>0</v>
      </c>
    </row>
    <row r="65" spans="1:11" s="5" customFormat="1" hidden="1" outlineLevel="3">
      <c r="A65" s="41"/>
      <c r="B65" s="42"/>
      <c r="C65" s="68"/>
      <c r="D65" s="65"/>
      <c r="E65" s="8"/>
      <c r="F65" s="98"/>
      <c r="G65" s="98"/>
      <c r="H65" s="96">
        <f t="shared" si="15"/>
        <v>0</v>
      </c>
      <c r="I65" s="96">
        <f t="shared" si="16"/>
        <v>0</v>
      </c>
      <c r="J65" s="96">
        <f t="shared" si="16"/>
        <v>0</v>
      </c>
      <c r="K65" s="94">
        <f t="shared" si="12"/>
        <v>0</v>
      </c>
    </row>
    <row r="66" spans="1:11" s="5" customFormat="1" hidden="1" outlineLevel="3">
      <c r="A66" s="41"/>
      <c r="B66" s="42"/>
      <c r="C66" s="68"/>
      <c r="D66" s="65"/>
      <c r="E66" s="8"/>
      <c r="F66" s="98"/>
      <c r="G66" s="98"/>
      <c r="H66" s="96">
        <f t="shared" si="15"/>
        <v>0</v>
      </c>
      <c r="I66" s="96">
        <f t="shared" si="16"/>
        <v>0</v>
      </c>
      <c r="J66" s="96">
        <f t="shared" si="16"/>
        <v>0</v>
      </c>
      <c r="K66" s="94">
        <f t="shared" si="12"/>
        <v>0</v>
      </c>
    </row>
    <row r="67" spans="1:11" s="5" customFormat="1" hidden="1" outlineLevel="3">
      <c r="A67" s="41"/>
      <c r="B67" s="42"/>
      <c r="C67" s="68"/>
      <c r="D67" s="65"/>
      <c r="E67" s="8"/>
      <c r="F67" s="98"/>
      <c r="G67" s="98"/>
      <c r="H67" s="96">
        <f t="shared" si="15"/>
        <v>0</v>
      </c>
      <c r="I67" s="96">
        <f t="shared" si="16"/>
        <v>0</v>
      </c>
      <c r="J67" s="96">
        <f t="shared" si="16"/>
        <v>0</v>
      </c>
      <c r="K67" s="94">
        <f t="shared" si="12"/>
        <v>0</v>
      </c>
    </row>
    <row r="68" spans="1:11" ht="34" hidden="1" outlineLevel="2">
      <c r="A68" s="39" t="s">
        <v>118</v>
      </c>
      <c r="B68" s="31" t="s">
        <v>520</v>
      </c>
      <c r="C68" s="68"/>
      <c r="D68" s="60" t="s">
        <v>45</v>
      </c>
      <c r="E68" s="8"/>
      <c r="F68" s="93">
        <f>IF(E68&gt;0,I68/E68,0)</f>
        <v>0</v>
      </c>
      <c r="G68" s="93">
        <f>IF(E68&gt;0,J68/E68,0)</f>
        <v>0</v>
      </c>
      <c r="H68" s="93">
        <f>F68+G68</f>
        <v>0</v>
      </c>
      <c r="I68" s="93">
        <f>SUM(I69:I82)-I82</f>
        <v>0</v>
      </c>
      <c r="J68" s="93">
        <f>SUM(J69:J82)-J82</f>
        <v>0</v>
      </c>
      <c r="K68" s="94">
        <f t="shared" si="12"/>
        <v>0</v>
      </c>
    </row>
    <row r="69" spans="1:11" s="5" customFormat="1" ht="17" hidden="1" outlineLevel="3">
      <c r="A69" s="41" t="s">
        <v>207</v>
      </c>
      <c r="B69" s="32" t="s">
        <v>204</v>
      </c>
      <c r="C69" s="68" t="s">
        <v>225</v>
      </c>
      <c r="D69" s="62" t="s">
        <v>25</v>
      </c>
      <c r="E69" s="8"/>
      <c r="F69" s="98"/>
      <c r="G69" s="98"/>
      <c r="H69" s="96">
        <f t="shared" ref="H69:H81" si="17">F69+G69</f>
        <v>0</v>
      </c>
      <c r="I69" s="96">
        <f t="shared" ref="I69:J81" si="18">$E69*F69</f>
        <v>0</v>
      </c>
      <c r="J69" s="96">
        <f t="shared" si="18"/>
        <v>0</v>
      </c>
      <c r="K69" s="94">
        <f t="shared" si="12"/>
        <v>0</v>
      </c>
    </row>
    <row r="70" spans="1:11" s="5" customFormat="1" ht="17" hidden="1" outlineLevel="3">
      <c r="A70" s="41" t="s">
        <v>208</v>
      </c>
      <c r="B70" s="32" t="s">
        <v>205</v>
      </c>
      <c r="C70" s="68" t="s">
        <v>323</v>
      </c>
      <c r="D70" s="62" t="s">
        <v>45</v>
      </c>
      <c r="E70" s="8"/>
      <c r="F70" s="98"/>
      <c r="G70" s="98"/>
      <c r="H70" s="96">
        <f t="shared" si="17"/>
        <v>0</v>
      </c>
      <c r="I70" s="96">
        <f t="shared" si="18"/>
        <v>0</v>
      </c>
      <c r="J70" s="96">
        <f t="shared" si="18"/>
        <v>0</v>
      </c>
      <c r="K70" s="94">
        <f t="shared" si="12"/>
        <v>0</v>
      </c>
    </row>
    <row r="71" spans="1:11" s="5" customFormat="1" ht="17" hidden="1" outlineLevel="3">
      <c r="A71" s="41" t="s">
        <v>209</v>
      </c>
      <c r="B71" s="32" t="s">
        <v>202</v>
      </c>
      <c r="C71" s="68" t="s">
        <v>225</v>
      </c>
      <c r="D71" s="62" t="s">
        <v>25</v>
      </c>
      <c r="E71" s="8"/>
      <c r="F71" s="98"/>
      <c r="G71" s="98"/>
      <c r="H71" s="96">
        <f t="shared" si="17"/>
        <v>0</v>
      </c>
      <c r="I71" s="96">
        <f t="shared" si="18"/>
        <v>0</v>
      </c>
      <c r="J71" s="96">
        <f t="shared" si="18"/>
        <v>0</v>
      </c>
      <c r="K71" s="94">
        <f t="shared" si="12"/>
        <v>0</v>
      </c>
    </row>
    <row r="72" spans="1:11" s="5" customFormat="1" ht="17" hidden="1" outlineLevel="3">
      <c r="A72" s="41" t="s">
        <v>210</v>
      </c>
      <c r="B72" s="32" t="s">
        <v>203</v>
      </c>
      <c r="C72" s="68" t="s">
        <v>225</v>
      </c>
      <c r="D72" s="62" t="s">
        <v>25</v>
      </c>
      <c r="E72" s="8"/>
      <c r="F72" s="98"/>
      <c r="G72" s="98"/>
      <c r="H72" s="96">
        <f t="shared" si="17"/>
        <v>0</v>
      </c>
      <c r="I72" s="96">
        <f t="shared" si="18"/>
        <v>0</v>
      </c>
      <c r="J72" s="96">
        <f t="shared" si="18"/>
        <v>0</v>
      </c>
      <c r="K72" s="94">
        <f t="shared" si="12"/>
        <v>0</v>
      </c>
    </row>
    <row r="73" spans="1:11" s="5" customFormat="1" ht="17" hidden="1" outlineLevel="3">
      <c r="A73" s="41" t="s">
        <v>211</v>
      </c>
      <c r="B73" s="32" t="s">
        <v>197</v>
      </c>
      <c r="C73" s="68"/>
      <c r="D73" s="62" t="s">
        <v>45</v>
      </c>
      <c r="E73" s="8"/>
      <c r="F73" s="98"/>
      <c r="G73" s="98"/>
      <c r="H73" s="96">
        <f t="shared" si="17"/>
        <v>0</v>
      </c>
      <c r="I73" s="96">
        <f t="shared" si="18"/>
        <v>0</v>
      </c>
      <c r="J73" s="96">
        <f t="shared" si="18"/>
        <v>0</v>
      </c>
      <c r="K73" s="94">
        <f t="shared" si="12"/>
        <v>0</v>
      </c>
    </row>
    <row r="74" spans="1:11" s="5" customFormat="1" ht="17" hidden="1" outlineLevel="3">
      <c r="A74" s="41" t="s">
        <v>212</v>
      </c>
      <c r="B74" s="32" t="s">
        <v>206</v>
      </c>
      <c r="C74" s="68"/>
      <c r="D74" s="62" t="s">
        <v>45</v>
      </c>
      <c r="E74" s="8"/>
      <c r="F74" s="98"/>
      <c r="G74" s="98"/>
      <c r="H74" s="96">
        <f t="shared" si="17"/>
        <v>0</v>
      </c>
      <c r="I74" s="96">
        <f t="shared" si="18"/>
        <v>0</v>
      </c>
      <c r="J74" s="96">
        <f t="shared" si="18"/>
        <v>0</v>
      </c>
      <c r="K74" s="94">
        <f t="shared" si="12"/>
        <v>0</v>
      </c>
    </row>
    <row r="75" spans="1:11" s="5" customFormat="1" ht="17" hidden="1" outlineLevel="3">
      <c r="A75" s="41" t="s">
        <v>213</v>
      </c>
      <c r="B75" s="32" t="s">
        <v>195</v>
      </c>
      <c r="C75" s="68" t="s">
        <v>196</v>
      </c>
      <c r="D75" s="62" t="s">
        <v>45</v>
      </c>
      <c r="E75" s="8"/>
      <c r="F75" s="98"/>
      <c r="G75" s="98"/>
      <c r="H75" s="96">
        <f t="shared" si="17"/>
        <v>0</v>
      </c>
      <c r="I75" s="96">
        <f t="shared" si="18"/>
        <v>0</v>
      </c>
      <c r="J75" s="96">
        <f t="shared" si="18"/>
        <v>0</v>
      </c>
      <c r="K75" s="94">
        <f t="shared" si="12"/>
        <v>0</v>
      </c>
    </row>
    <row r="76" spans="1:11" s="5" customFormat="1" ht="17" hidden="1" outlineLevel="3">
      <c r="A76" s="41" t="s">
        <v>214</v>
      </c>
      <c r="B76" s="32" t="s">
        <v>193</v>
      </c>
      <c r="C76" s="68" t="s">
        <v>194</v>
      </c>
      <c r="D76" s="62" t="s">
        <v>25</v>
      </c>
      <c r="E76" s="8"/>
      <c r="F76" s="98"/>
      <c r="G76" s="98"/>
      <c r="H76" s="96">
        <f t="shared" si="17"/>
        <v>0</v>
      </c>
      <c r="I76" s="96">
        <f t="shared" si="18"/>
        <v>0</v>
      </c>
      <c r="J76" s="96">
        <f t="shared" si="18"/>
        <v>0</v>
      </c>
      <c r="K76" s="94">
        <f t="shared" si="12"/>
        <v>0</v>
      </c>
    </row>
    <row r="77" spans="1:11" s="5" customFormat="1" ht="34" hidden="1" outlineLevel="3">
      <c r="A77" s="41" t="s">
        <v>215</v>
      </c>
      <c r="B77" s="32" t="s">
        <v>182</v>
      </c>
      <c r="C77" s="68" t="s">
        <v>296</v>
      </c>
      <c r="D77" s="62" t="s">
        <v>25</v>
      </c>
      <c r="E77" s="8"/>
      <c r="F77" s="98"/>
      <c r="G77" s="98"/>
      <c r="H77" s="96">
        <f t="shared" si="17"/>
        <v>0</v>
      </c>
      <c r="I77" s="96">
        <f t="shared" si="18"/>
        <v>0</v>
      </c>
      <c r="J77" s="96">
        <f t="shared" si="18"/>
        <v>0</v>
      </c>
      <c r="K77" s="94">
        <f t="shared" si="12"/>
        <v>0</v>
      </c>
    </row>
    <row r="78" spans="1:11" s="5" customFormat="1" ht="34" hidden="1" outlineLevel="3">
      <c r="A78" s="41" t="s">
        <v>216</v>
      </c>
      <c r="B78" s="32" t="s">
        <v>183</v>
      </c>
      <c r="C78" s="68" t="s">
        <v>296</v>
      </c>
      <c r="D78" s="62" t="s">
        <v>25</v>
      </c>
      <c r="E78" s="8"/>
      <c r="F78" s="98"/>
      <c r="G78" s="98"/>
      <c r="H78" s="96">
        <f t="shared" si="17"/>
        <v>0</v>
      </c>
      <c r="I78" s="96">
        <f t="shared" si="18"/>
        <v>0</v>
      </c>
      <c r="J78" s="96">
        <f t="shared" si="18"/>
        <v>0</v>
      </c>
      <c r="K78" s="94">
        <f t="shared" si="12"/>
        <v>0</v>
      </c>
    </row>
    <row r="79" spans="1:11" s="5" customFormat="1" hidden="1" outlineLevel="3">
      <c r="A79" s="41"/>
      <c r="B79" s="42"/>
      <c r="C79" s="68"/>
      <c r="D79" s="65"/>
      <c r="E79" s="8"/>
      <c r="F79" s="98"/>
      <c r="G79" s="98"/>
      <c r="H79" s="96">
        <f t="shared" si="17"/>
        <v>0</v>
      </c>
      <c r="I79" s="96">
        <f t="shared" si="18"/>
        <v>0</v>
      </c>
      <c r="J79" s="96">
        <f t="shared" si="18"/>
        <v>0</v>
      </c>
      <c r="K79" s="94">
        <f t="shared" si="12"/>
        <v>0</v>
      </c>
    </row>
    <row r="80" spans="1:11" s="5" customFormat="1" hidden="1" outlineLevel="3">
      <c r="A80" s="41"/>
      <c r="B80" s="42"/>
      <c r="C80" s="68"/>
      <c r="D80" s="65"/>
      <c r="E80" s="8"/>
      <c r="F80" s="98"/>
      <c r="G80" s="98"/>
      <c r="H80" s="96">
        <f t="shared" si="17"/>
        <v>0</v>
      </c>
      <c r="I80" s="96">
        <f t="shared" si="18"/>
        <v>0</v>
      </c>
      <c r="J80" s="96">
        <f t="shared" si="18"/>
        <v>0</v>
      </c>
      <c r="K80" s="94">
        <f t="shared" si="12"/>
        <v>0</v>
      </c>
    </row>
    <row r="81" spans="1:11" s="5" customFormat="1" hidden="1" outlineLevel="3">
      <c r="A81" s="41"/>
      <c r="B81" s="42"/>
      <c r="C81" s="68"/>
      <c r="D81" s="65"/>
      <c r="E81" s="8"/>
      <c r="F81" s="98"/>
      <c r="G81" s="98"/>
      <c r="H81" s="96">
        <f t="shared" si="17"/>
        <v>0</v>
      </c>
      <c r="I81" s="96">
        <f t="shared" si="18"/>
        <v>0</v>
      </c>
      <c r="J81" s="96">
        <f t="shared" si="18"/>
        <v>0</v>
      </c>
      <c r="K81" s="94">
        <f t="shared" si="12"/>
        <v>0</v>
      </c>
    </row>
    <row r="82" spans="1:11" ht="34" hidden="1" outlineLevel="2">
      <c r="A82" s="39" t="s">
        <v>119</v>
      </c>
      <c r="B82" s="31" t="s">
        <v>520</v>
      </c>
      <c r="C82" s="68"/>
      <c r="D82" s="60" t="s">
        <v>45</v>
      </c>
      <c r="E82" s="8"/>
      <c r="F82" s="93">
        <f>IF(E82&gt;0,I82/E82,0)</f>
        <v>0</v>
      </c>
      <c r="G82" s="93">
        <f>IF(E82&gt;0,J82/E82,0)</f>
        <v>0</v>
      </c>
      <c r="H82" s="93">
        <f>F82+G82</f>
        <v>0</v>
      </c>
      <c r="I82" s="93">
        <f>SUM(I83:I96)-I96</f>
        <v>0</v>
      </c>
      <c r="J82" s="93">
        <f>SUM(J83:J96)-J96</f>
        <v>0</v>
      </c>
      <c r="K82" s="94">
        <f t="shared" si="12"/>
        <v>0</v>
      </c>
    </row>
    <row r="83" spans="1:11" s="5" customFormat="1" ht="17" hidden="1" outlineLevel="3">
      <c r="A83" s="41" t="s">
        <v>159</v>
      </c>
      <c r="B83" s="32" t="s">
        <v>204</v>
      </c>
      <c r="C83" s="68" t="s">
        <v>225</v>
      </c>
      <c r="D83" s="62" t="s">
        <v>25</v>
      </c>
      <c r="E83" s="8"/>
      <c r="F83" s="98"/>
      <c r="G83" s="98"/>
      <c r="H83" s="96">
        <f t="shared" ref="H83:H95" si="19">F83+G83</f>
        <v>0</v>
      </c>
      <c r="I83" s="96">
        <f t="shared" ref="I83:J95" si="20">$E83*F83</f>
        <v>0</v>
      </c>
      <c r="J83" s="96">
        <f t="shared" si="20"/>
        <v>0</v>
      </c>
      <c r="K83" s="94">
        <f t="shared" si="12"/>
        <v>0</v>
      </c>
    </row>
    <row r="84" spans="1:11" s="5" customFormat="1" ht="17" hidden="1" outlineLevel="3">
      <c r="A84" s="41" t="s">
        <v>160</v>
      </c>
      <c r="B84" s="32" t="s">
        <v>205</v>
      </c>
      <c r="C84" s="68" t="s">
        <v>323</v>
      </c>
      <c r="D84" s="62" t="s">
        <v>45</v>
      </c>
      <c r="E84" s="8"/>
      <c r="F84" s="98"/>
      <c r="G84" s="98"/>
      <c r="H84" s="96">
        <f t="shared" si="19"/>
        <v>0</v>
      </c>
      <c r="I84" s="96">
        <f t="shared" si="20"/>
        <v>0</v>
      </c>
      <c r="J84" s="96">
        <f t="shared" si="20"/>
        <v>0</v>
      </c>
      <c r="K84" s="94">
        <f t="shared" si="12"/>
        <v>0</v>
      </c>
    </row>
    <row r="85" spans="1:11" s="5" customFormat="1" ht="17" hidden="1" outlineLevel="3">
      <c r="A85" s="41" t="s">
        <v>161</v>
      </c>
      <c r="B85" s="32" t="s">
        <v>202</v>
      </c>
      <c r="C85" s="68" t="s">
        <v>225</v>
      </c>
      <c r="D85" s="62" t="s">
        <v>25</v>
      </c>
      <c r="E85" s="8"/>
      <c r="F85" s="98"/>
      <c r="G85" s="98"/>
      <c r="H85" s="96">
        <f t="shared" si="19"/>
        <v>0</v>
      </c>
      <c r="I85" s="96">
        <f t="shared" si="20"/>
        <v>0</v>
      </c>
      <c r="J85" s="96">
        <f t="shared" si="20"/>
        <v>0</v>
      </c>
      <c r="K85" s="94">
        <f t="shared" si="12"/>
        <v>0</v>
      </c>
    </row>
    <row r="86" spans="1:11" s="5" customFormat="1" ht="17" hidden="1" outlineLevel="3">
      <c r="A86" s="41" t="s">
        <v>218</v>
      </c>
      <c r="B86" s="32" t="s">
        <v>203</v>
      </c>
      <c r="C86" s="68" t="s">
        <v>225</v>
      </c>
      <c r="D86" s="62" t="s">
        <v>25</v>
      </c>
      <c r="E86" s="8"/>
      <c r="F86" s="98"/>
      <c r="G86" s="98"/>
      <c r="H86" s="96">
        <f t="shared" si="19"/>
        <v>0</v>
      </c>
      <c r="I86" s="96">
        <f t="shared" si="20"/>
        <v>0</v>
      </c>
      <c r="J86" s="96">
        <f t="shared" si="20"/>
        <v>0</v>
      </c>
      <c r="K86" s="94">
        <f t="shared" si="12"/>
        <v>0</v>
      </c>
    </row>
    <row r="87" spans="1:11" s="5" customFormat="1" ht="17" hidden="1" outlineLevel="3">
      <c r="A87" s="41" t="s">
        <v>219</v>
      </c>
      <c r="B87" s="32" t="s">
        <v>197</v>
      </c>
      <c r="C87" s="68"/>
      <c r="D87" s="62" t="s">
        <v>45</v>
      </c>
      <c r="E87" s="8"/>
      <c r="F87" s="98"/>
      <c r="G87" s="98"/>
      <c r="H87" s="96">
        <f t="shared" si="19"/>
        <v>0</v>
      </c>
      <c r="I87" s="96">
        <f t="shared" si="20"/>
        <v>0</v>
      </c>
      <c r="J87" s="96">
        <f t="shared" si="20"/>
        <v>0</v>
      </c>
      <c r="K87" s="94">
        <f t="shared" si="12"/>
        <v>0</v>
      </c>
    </row>
    <row r="88" spans="1:11" s="5" customFormat="1" ht="17" hidden="1" outlineLevel="3">
      <c r="A88" s="41" t="s">
        <v>220</v>
      </c>
      <c r="B88" s="32" t="s">
        <v>206</v>
      </c>
      <c r="C88" s="68"/>
      <c r="D88" s="62" t="s">
        <v>45</v>
      </c>
      <c r="E88" s="8"/>
      <c r="F88" s="98"/>
      <c r="G88" s="98"/>
      <c r="H88" s="96">
        <f t="shared" si="19"/>
        <v>0</v>
      </c>
      <c r="I88" s="96">
        <f t="shared" si="20"/>
        <v>0</v>
      </c>
      <c r="J88" s="96">
        <f t="shared" si="20"/>
        <v>0</v>
      </c>
      <c r="K88" s="94">
        <f t="shared" si="12"/>
        <v>0</v>
      </c>
    </row>
    <row r="89" spans="1:11" s="5" customFormat="1" ht="17" hidden="1" outlineLevel="3">
      <c r="A89" s="41" t="s">
        <v>221</v>
      </c>
      <c r="B89" s="32" t="s">
        <v>195</v>
      </c>
      <c r="C89" s="68" t="s">
        <v>196</v>
      </c>
      <c r="D89" s="62" t="s">
        <v>45</v>
      </c>
      <c r="E89" s="8"/>
      <c r="F89" s="98"/>
      <c r="G89" s="98"/>
      <c r="H89" s="96">
        <f t="shared" si="19"/>
        <v>0</v>
      </c>
      <c r="I89" s="96">
        <f t="shared" si="20"/>
        <v>0</v>
      </c>
      <c r="J89" s="96">
        <f t="shared" si="20"/>
        <v>0</v>
      </c>
      <c r="K89" s="94">
        <f t="shared" si="12"/>
        <v>0</v>
      </c>
    </row>
    <row r="90" spans="1:11" s="5" customFormat="1" ht="17" hidden="1" outlineLevel="3">
      <c r="A90" s="41" t="s">
        <v>249</v>
      </c>
      <c r="B90" s="32" t="s">
        <v>193</v>
      </c>
      <c r="C90" s="68" t="s">
        <v>194</v>
      </c>
      <c r="D90" s="62" t="s">
        <v>25</v>
      </c>
      <c r="E90" s="8"/>
      <c r="F90" s="98"/>
      <c r="G90" s="98"/>
      <c r="H90" s="96">
        <f t="shared" si="19"/>
        <v>0</v>
      </c>
      <c r="I90" s="96">
        <f t="shared" si="20"/>
        <v>0</v>
      </c>
      <c r="J90" s="96">
        <f t="shared" si="20"/>
        <v>0</v>
      </c>
      <c r="K90" s="94">
        <f t="shared" si="12"/>
        <v>0</v>
      </c>
    </row>
    <row r="91" spans="1:11" s="5" customFormat="1" ht="34" hidden="1" outlineLevel="3">
      <c r="A91" s="41" t="s">
        <v>286</v>
      </c>
      <c r="B91" s="32" t="s">
        <v>182</v>
      </c>
      <c r="C91" s="68" t="s">
        <v>296</v>
      </c>
      <c r="D91" s="62" t="s">
        <v>25</v>
      </c>
      <c r="E91" s="8"/>
      <c r="F91" s="98"/>
      <c r="G91" s="98"/>
      <c r="H91" s="96">
        <f t="shared" si="19"/>
        <v>0</v>
      </c>
      <c r="I91" s="96">
        <f t="shared" si="20"/>
        <v>0</v>
      </c>
      <c r="J91" s="96">
        <f t="shared" si="20"/>
        <v>0</v>
      </c>
      <c r="K91" s="94">
        <f t="shared" si="12"/>
        <v>0</v>
      </c>
    </row>
    <row r="92" spans="1:11" s="5" customFormat="1" ht="34" hidden="1" outlineLevel="3">
      <c r="A92" s="41" t="s">
        <v>287</v>
      </c>
      <c r="B92" s="32" t="s">
        <v>183</v>
      </c>
      <c r="C92" s="68" t="s">
        <v>296</v>
      </c>
      <c r="D92" s="62" t="s">
        <v>25</v>
      </c>
      <c r="E92" s="8"/>
      <c r="F92" s="98"/>
      <c r="G92" s="98"/>
      <c r="H92" s="96">
        <f t="shared" si="19"/>
        <v>0</v>
      </c>
      <c r="I92" s="96">
        <f t="shared" si="20"/>
        <v>0</v>
      </c>
      <c r="J92" s="96">
        <f t="shared" si="20"/>
        <v>0</v>
      </c>
      <c r="K92" s="94">
        <f t="shared" si="12"/>
        <v>0</v>
      </c>
    </row>
    <row r="93" spans="1:11" s="5" customFormat="1" hidden="1" outlineLevel="3">
      <c r="A93" s="41"/>
      <c r="B93" s="42"/>
      <c r="C93" s="68"/>
      <c r="D93" s="65"/>
      <c r="E93" s="8"/>
      <c r="F93" s="98"/>
      <c r="G93" s="98"/>
      <c r="H93" s="96">
        <f t="shared" si="19"/>
        <v>0</v>
      </c>
      <c r="I93" s="96">
        <f t="shared" si="20"/>
        <v>0</v>
      </c>
      <c r="J93" s="96">
        <f t="shared" si="20"/>
        <v>0</v>
      </c>
      <c r="K93" s="94">
        <f t="shared" si="12"/>
        <v>0</v>
      </c>
    </row>
    <row r="94" spans="1:11" s="5" customFormat="1" hidden="1" outlineLevel="3">
      <c r="A94" s="41"/>
      <c r="B94" s="42"/>
      <c r="C94" s="68"/>
      <c r="D94" s="65"/>
      <c r="E94" s="8"/>
      <c r="F94" s="98"/>
      <c r="G94" s="98"/>
      <c r="H94" s="96">
        <f t="shared" si="19"/>
        <v>0</v>
      </c>
      <c r="I94" s="96">
        <f t="shared" si="20"/>
        <v>0</v>
      </c>
      <c r="J94" s="96">
        <f t="shared" si="20"/>
        <v>0</v>
      </c>
      <c r="K94" s="94">
        <f t="shared" si="12"/>
        <v>0</v>
      </c>
    </row>
    <row r="95" spans="1:11" s="5" customFormat="1" hidden="1" outlineLevel="3">
      <c r="A95" s="41"/>
      <c r="B95" s="42"/>
      <c r="C95" s="68"/>
      <c r="D95" s="65"/>
      <c r="E95" s="8"/>
      <c r="F95" s="98"/>
      <c r="G95" s="98"/>
      <c r="H95" s="96">
        <f t="shared" si="19"/>
        <v>0</v>
      </c>
      <c r="I95" s="96">
        <f t="shared" si="20"/>
        <v>0</v>
      </c>
      <c r="J95" s="96">
        <f t="shared" si="20"/>
        <v>0</v>
      </c>
      <c r="K95" s="94">
        <f t="shared" si="12"/>
        <v>0</v>
      </c>
    </row>
    <row r="96" spans="1:11" ht="17" hidden="1" outlineLevel="2">
      <c r="A96" s="39" t="s">
        <v>120</v>
      </c>
      <c r="B96" s="31" t="s">
        <v>198</v>
      </c>
      <c r="C96" s="68"/>
      <c r="D96" s="60" t="s">
        <v>45</v>
      </c>
      <c r="E96" s="8"/>
      <c r="F96" s="93">
        <f>IF(E96&gt;0,I96/E96,0)</f>
        <v>0</v>
      </c>
      <c r="G96" s="93">
        <f>IF(E96&gt;0,J96/E96,0)</f>
        <v>0</v>
      </c>
      <c r="H96" s="93">
        <f>F96+G96</f>
        <v>0</v>
      </c>
      <c r="I96" s="93">
        <f>SUM(I97:I112)-I112</f>
        <v>0</v>
      </c>
      <c r="J96" s="93">
        <f>SUM(J97:J112)-J112</f>
        <v>0</v>
      </c>
      <c r="K96" s="94">
        <f t="shared" si="12"/>
        <v>0</v>
      </c>
    </row>
    <row r="97" spans="1:11" s="5" customFormat="1" ht="17" hidden="1" outlineLevel="3">
      <c r="A97" s="41" t="s">
        <v>229</v>
      </c>
      <c r="B97" s="32" t="s">
        <v>204</v>
      </c>
      <c r="C97" s="68" t="s">
        <v>225</v>
      </c>
      <c r="D97" s="62" t="s">
        <v>25</v>
      </c>
      <c r="E97" s="8"/>
      <c r="F97" s="98"/>
      <c r="G97" s="98"/>
      <c r="H97" s="96">
        <f t="shared" ref="H97:H111" si="21">F97+G97</f>
        <v>0</v>
      </c>
      <c r="I97" s="96">
        <f t="shared" ref="I97:J111" si="22">$E97*F97</f>
        <v>0</v>
      </c>
      <c r="J97" s="96">
        <f t="shared" si="22"/>
        <v>0</v>
      </c>
      <c r="K97" s="94">
        <f t="shared" si="12"/>
        <v>0</v>
      </c>
    </row>
    <row r="98" spans="1:11" s="5" customFormat="1" ht="17" hidden="1" outlineLevel="3">
      <c r="A98" s="41" t="s">
        <v>230</v>
      </c>
      <c r="B98" s="32" t="s">
        <v>205</v>
      </c>
      <c r="C98" s="68" t="s">
        <v>323</v>
      </c>
      <c r="D98" s="62" t="s">
        <v>45</v>
      </c>
      <c r="E98" s="8"/>
      <c r="F98" s="98"/>
      <c r="G98" s="98"/>
      <c r="H98" s="96">
        <f t="shared" si="21"/>
        <v>0</v>
      </c>
      <c r="I98" s="96">
        <f t="shared" si="22"/>
        <v>0</v>
      </c>
      <c r="J98" s="96">
        <f t="shared" si="22"/>
        <v>0</v>
      </c>
      <c r="K98" s="94">
        <f t="shared" si="12"/>
        <v>0</v>
      </c>
    </row>
    <row r="99" spans="1:11" s="5" customFormat="1" ht="17" hidden="1" outlineLevel="3">
      <c r="A99" s="41" t="s">
        <v>231</v>
      </c>
      <c r="B99" s="32" t="s">
        <v>202</v>
      </c>
      <c r="C99" s="68" t="s">
        <v>225</v>
      </c>
      <c r="D99" s="62" t="s">
        <v>25</v>
      </c>
      <c r="E99" s="8"/>
      <c r="F99" s="98"/>
      <c r="G99" s="98"/>
      <c r="H99" s="96">
        <f t="shared" si="21"/>
        <v>0</v>
      </c>
      <c r="I99" s="96">
        <f t="shared" si="22"/>
        <v>0</v>
      </c>
      <c r="J99" s="96">
        <f t="shared" si="22"/>
        <v>0</v>
      </c>
      <c r="K99" s="94">
        <f t="shared" si="12"/>
        <v>0</v>
      </c>
    </row>
    <row r="100" spans="1:11" s="5" customFormat="1" ht="17" hidden="1" outlineLevel="3">
      <c r="A100" s="41" t="s">
        <v>232</v>
      </c>
      <c r="B100" s="32" t="s">
        <v>203</v>
      </c>
      <c r="C100" s="68" t="s">
        <v>225</v>
      </c>
      <c r="D100" s="62" t="s">
        <v>25</v>
      </c>
      <c r="E100" s="8"/>
      <c r="F100" s="98"/>
      <c r="G100" s="98"/>
      <c r="H100" s="96">
        <f t="shared" si="21"/>
        <v>0</v>
      </c>
      <c r="I100" s="96">
        <f t="shared" si="22"/>
        <v>0</v>
      </c>
      <c r="J100" s="96">
        <f t="shared" si="22"/>
        <v>0</v>
      </c>
      <c r="K100" s="94">
        <f t="shared" si="12"/>
        <v>0</v>
      </c>
    </row>
    <row r="101" spans="1:11" s="5" customFormat="1" ht="17" hidden="1" outlineLevel="3">
      <c r="A101" s="41" t="s">
        <v>233</v>
      </c>
      <c r="B101" s="32" t="s">
        <v>197</v>
      </c>
      <c r="C101" s="68"/>
      <c r="D101" s="62" t="s">
        <v>45</v>
      </c>
      <c r="E101" s="8"/>
      <c r="F101" s="98"/>
      <c r="G101" s="98"/>
      <c r="H101" s="96">
        <f t="shared" si="21"/>
        <v>0</v>
      </c>
      <c r="I101" s="96">
        <f t="shared" si="22"/>
        <v>0</v>
      </c>
      <c r="J101" s="96">
        <f t="shared" si="22"/>
        <v>0</v>
      </c>
      <c r="K101" s="94">
        <f t="shared" si="12"/>
        <v>0</v>
      </c>
    </row>
    <row r="102" spans="1:11" s="5" customFormat="1" ht="17" hidden="1" outlineLevel="3">
      <c r="A102" s="41" t="s">
        <v>234</v>
      </c>
      <c r="B102" s="32" t="s">
        <v>206</v>
      </c>
      <c r="C102" s="68"/>
      <c r="D102" s="62" t="s">
        <v>45</v>
      </c>
      <c r="E102" s="8"/>
      <c r="F102" s="98"/>
      <c r="G102" s="98"/>
      <c r="H102" s="96">
        <f t="shared" si="21"/>
        <v>0</v>
      </c>
      <c r="I102" s="96">
        <f t="shared" si="22"/>
        <v>0</v>
      </c>
      <c r="J102" s="96">
        <f t="shared" si="22"/>
        <v>0</v>
      </c>
      <c r="K102" s="94">
        <f t="shared" si="12"/>
        <v>0</v>
      </c>
    </row>
    <row r="103" spans="1:11" s="5" customFormat="1" ht="17" hidden="1" outlineLevel="3">
      <c r="A103" s="41" t="s">
        <v>235</v>
      </c>
      <c r="B103" s="32" t="s">
        <v>195</v>
      </c>
      <c r="C103" s="68" t="s">
        <v>196</v>
      </c>
      <c r="D103" s="62" t="s">
        <v>45</v>
      </c>
      <c r="E103" s="8"/>
      <c r="F103" s="98"/>
      <c r="G103" s="98"/>
      <c r="H103" s="96">
        <f t="shared" si="21"/>
        <v>0</v>
      </c>
      <c r="I103" s="96">
        <f t="shared" si="22"/>
        <v>0</v>
      </c>
      <c r="J103" s="96">
        <f t="shared" si="22"/>
        <v>0</v>
      </c>
      <c r="K103" s="94">
        <f t="shared" si="12"/>
        <v>0</v>
      </c>
    </row>
    <row r="104" spans="1:11" s="5" customFormat="1" ht="17" hidden="1" outlineLevel="3">
      <c r="A104" s="41" t="s">
        <v>236</v>
      </c>
      <c r="B104" s="32" t="s">
        <v>193</v>
      </c>
      <c r="C104" s="68" t="s">
        <v>194</v>
      </c>
      <c r="D104" s="62" t="s">
        <v>25</v>
      </c>
      <c r="E104" s="8"/>
      <c r="F104" s="98"/>
      <c r="G104" s="98"/>
      <c r="H104" s="96">
        <f t="shared" si="21"/>
        <v>0</v>
      </c>
      <c r="I104" s="96">
        <f t="shared" si="22"/>
        <v>0</v>
      </c>
      <c r="J104" s="96">
        <f t="shared" si="22"/>
        <v>0</v>
      </c>
      <c r="K104" s="94">
        <f t="shared" ref="K104:K156" si="23">I104+J104</f>
        <v>0</v>
      </c>
    </row>
    <row r="105" spans="1:11" s="5" customFormat="1" ht="34" hidden="1" outlineLevel="3">
      <c r="A105" s="41" t="s">
        <v>237</v>
      </c>
      <c r="B105" s="32" t="s">
        <v>182</v>
      </c>
      <c r="C105" s="68" t="s">
        <v>184</v>
      </c>
      <c r="D105" s="62" t="s">
        <v>25</v>
      </c>
      <c r="E105" s="8"/>
      <c r="F105" s="98"/>
      <c r="G105" s="98"/>
      <c r="H105" s="96">
        <f t="shared" si="21"/>
        <v>0</v>
      </c>
      <c r="I105" s="96">
        <f t="shared" si="22"/>
        <v>0</v>
      </c>
      <c r="J105" s="96">
        <f t="shared" si="22"/>
        <v>0</v>
      </c>
      <c r="K105" s="94">
        <f t="shared" si="23"/>
        <v>0</v>
      </c>
    </row>
    <row r="106" spans="1:11" s="5" customFormat="1" ht="34" hidden="1" outlineLevel="3">
      <c r="A106" s="41" t="s">
        <v>288</v>
      </c>
      <c r="B106" s="32" t="s">
        <v>183</v>
      </c>
      <c r="C106" s="68" t="s">
        <v>184</v>
      </c>
      <c r="D106" s="62" t="s">
        <v>25</v>
      </c>
      <c r="E106" s="8"/>
      <c r="F106" s="98"/>
      <c r="G106" s="98"/>
      <c r="H106" s="96">
        <f t="shared" si="21"/>
        <v>0</v>
      </c>
      <c r="I106" s="96">
        <f t="shared" si="22"/>
        <v>0</v>
      </c>
      <c r="J106" s="96">
        <f t="shared" si="22"/>
        <v>0</v>
      </c>
      <c r="K106" s="94">
        <f t="shared" si="23"/>
        <v>0</v>
      </c>
    </row>
    <row r="107" spans="1:11" s="5" customFormat="1" ht="17" hidden="1" outlineLevel="3">
      <c r="A107" s="41" t="s">
        <v>289</v>
      </c>
      <c r="B107" s="32" t="s">
        <v>201</v>
      </c>
      <c r="C107" s="68" t="s">
        <v>181</v>
      </c>
      <c r="D107" s="62" t="s">
        <v>25</v>
      </c>
      <c r="E107" s="8"/>
      <c r="F107" s="98"/>
      <c r="G107" s="98"/>
      <c r="H107" s="96">
        <f t="shared" si="21"/>
        <v>0</v>
      </c>
      <c r="I107" s="96">
        <f t="shared" si="22"/>
        <v>0</v>
      </c>
      <c r="J107" s="96">
        <f t="shared" si="22"/>
        <v>0</v>
      </c>
      <c r="K107" s="94">
        <f t="shared" si="23"/>
        <v>0</v>
      </c>
    </row>
    <row r="108" spans="1:11" s="5" customFormat="1" hidden="1" outlineLevel="3">
      <c r="A108" s="41"/>
      <c r="B108" s="42"/>
      <c r="C108" s="68"/>
      <c r="D108" s="65"/>
      <c r="E108" s="8"/>
      <c r="F108" s="98"/>
      <c r="G108" s="98"/>
      <c r="H108" s="96">
        <f t="shared" si="21"/>
        <v>0</v>
      </c>
      <c r="I108" s="96">
        <f t="shared" si="22"/>
        <v>0</v>
      </c>
      <c r="J108" s="96">
        <f t="shared" si="22"/>
        <v>0</v>
      </c>
      <c r="K108" s="94">
        <f t="shared" si="23"/>
        <v>0</v>
      </c>
    </row>
    <row r="109" spans="1:11" s="5" customFormat="1" hidden="1" outlineLevel="3">
      <c r="A109" s="41"/>
      <c r="B109" s="42"/>
      <c r="C109" s="68"/>
      <c r="D109" s="65"/>
      <c r="E109" s="8"/>
      <c r="F109" s="98"/>
      <c r="G109" s="98"/>
      <c r="H109" s="96">
        <f t="shared" si="21"/>
        <v>0</v>
      </c>
      <c r="I109" s="96">
        <f t="shared" si="22"/>
        <v>0</v>
      </c>
      <c r="J109" s="96">
        <f t="shared" si="22"/>
        <v>0</v>
      </c>
      <c r="K109" s="94">
        <f t="shared" si="23"/>
        <v>0</v>
      </c>
    </row>
    <row r="110" spans="1:11" s="5" customFormat="1" hidden="1" outlineLevel="3">
      <c r="A110" s="41"/>
      <c r="B110" s="42"/>
      <c r="C110" s="68"/>
      <c r="D110" s="65"/>
      <c r="E110" s="8"/>
      <c r="F110" s="98"/>
      <c r="G110" s="98"/>
      <c r="H110" s="96">
        <f t="shared" si="21"/>
        <v>0</v>
      </c>
      <c r="I110" s="96">
        <f t="shared" si="22"/>
        <v>0</v>
      </c>
      <c r="J110" s="96">
        <f t="shared" si="22"/>
        <v>0</v>
      </c>
      <c r="K110" s="94">
        <f t="shared" si="23"/>
        <v>0</v>
      </c>
    </row>
    <row r="111" spans="1:11" s="5" customFormat="1" hidden="1" outlineLevel="3">
      <c r="A111" s="41"/>
      <c r="B111" s="42"/>
      <c r="C111" s="68"/>
      <c r="D111" s="65"/>
      <c r="E111" s="8"/>
      <c r="F111" s="98"/>
      <c r="G111" s="98"/>
      <c r="H111" s="96">
        <f t="shared" si="21"/>
        <v>0</v>
      </c>
      <c r="I111" s="96">
        <f t="shared" si="22"/>
        <v>0</v>
      </c>
      <c r="J111" s="96">
        <f t="shared" si="22"/>
        <v>0</v>
      </c>
      <c r="K111" s="94">
        <f t="shared" si="23"/>
        <v>0</v>
      </c>
    </row>
    <row r="112" spans="1:11" ht="17" hidden="1" outlineLevel="2">
      <c r="A112" s="39" t="s">
        <v>239</v>
      </c>
      <c r="B112" s="31" t="s">
        <v>222</v>
      </c>
      <c r="C112" s="68"/>
      <c r="D112" s="60" t="s">
        <v>45</v>
      </c>
      <c r="E112" s="8"/>
      <c r="F112" s="93">
        <f>IF(E112&gt;0,I112/E112,0)</f>
        <v>0</v>
      </c>
      <c r="G112" s="93">
        <f>IF(E112&gt;0,J112/E112,0)</f>
        <v>0</v>
      </c>
      <c r="H112" s="93">
        <f>F112+G112</f>
        <v>0</v>
      </c>
      <c r="I112" s="93">
        <f>SUM(I113:I127)-I127</f>
        <v>0</v>
      </c>
      <c r="J112" s="93">
        <f>SUM(J113:J127)-J127</f>
        <v>0</v>
      </c>
      <c r="K112" s="94">
        <f t="shared" si="23"/>
        <v>0</v>
      </c>
    </row>
    <row r="113" spans="1:11" s="5" customFormat="1" ht="17" hidden="1" outlineLevel="3">
      <c r="A113" s="41" t="s">
        <v>240</v>
      </c>
      <c r="B113" s="32" t="s">
        <v>204</v>
      </c>
      <c r="C113" s="68" t="s">
        <v>225</v>
      </c>
      <c r="D113" s="62" t="s">
        <v>25</v>
      </c>
      <c r="E113" s="8"/>
      <c r="F113" s="98"/>
      <c r="G113" s="98"/>
      <c r="H113" s="96">
        <f t="shared" ref="H113:H126" si="24">F113+G113</f>
        <v>0</v>
      </c>
      <c r="I113" s="96">
        <f t="shared" ref="I113:J126" si="25">$E113*F113</f>
        <v>0</v>
      </c>
      <c r="J113" s="96">
        <f t="shared" si="25"/>
        <v>0</v>
      </c>
      <c r="K113" s="94">
        <f t="shared" si="23"/>
        <v>0</v>
      </c>
    </row>
    <row r="114" spans="1:11" s="5" customFormat="1" ht="17" hidden="1" outlineLevel="3">
      <c r="A114" s="41" t="s">
        <v>241</v>
      </c>
      <c r="B114" s="32" t="s">
        <v>205</v>
      </c>
      <c r="C114" s="68" t="s">
        <v>323</v>
      </c>
      <c r="D114" s="62" t="s">
        <v>45</v>
      </c>
      <c r="E114" s="8"/>
      <c r="F114" s="98"/>
      <c r="G114" s="98"/>
      <c r="H114" s="96">
        <f t="shared" si="24"/>
        <v>0</v>
      </c>
      <c r="I114" s="96">
        <f t="shared" si="25"/>
        <v>0</v>
      </c>
      <c r="J114" s="96">
        <f t="shared" si="25"/>
        <v>0</v>
      </c>
      <c r="K114" s="94">
        <f t="shared" si="23"/>
        <v>0</v>
      </c>
    </row>
    <row r="115" spans="1:11" s="5" customFormat="1" ht="17" hidden="1" outlineLevel="3">
      <c r="A115" s="41" t="s">
        <v>242</v>
      </c>
      <c r="B115" s="32" t="s">
        <v>202</v>
      </c>
      <c r="C115" s="68" t="s">
        <v>225</v>
      </c>
      <c r="D115" s="62" t="s">
        <v>25</v>
      </c>
      <c r="E115" s="8"/>
      <c r="F115" s="98"/>
      <c r="G115" s="98"/>
      <c r="H115" s="96">
        <f t="shared" si="24"/>
        <v>0</v>
      </c>
      <c r="I115" s="96">
        <f t="shared" si="25"/>
        <v>0</v>
      </c>
      <c r="J115" s="96">
        <f t="shared" si="25"/>
        <v>0</v>
      </c>
      <c r="K115" s="94">
        <f t="shared" si="23"/>
        <v>0</v>
      </c>
    </row>
    <row r="116" spans="1:11" s="5" customFormat="1" ht="17" hidden="1" outlineLevel="3">
      <c r="A116" s="41" t="s">
        <v>243</v>
      </c>
      <c r="B116" s="32" t="s">
        <v>203</v>
      </c>
      <c r="C116" s="68" t="s">
        <v>225</v>
      </c>
      <c r="D116" s="62" t="s">
        <v>25</v>
      </c>
      <c r="E116" s="8"/>
      <c r="F116" s="98"/>
      <c r="G116" s="98"/>
      <c r="H116" s="96">
        <f t="shared" si="24"/>
        <v>0</v>
      </c>
      <c r="I116" s="96">
        <f t="shared" si="25"/>
        <v>0</v>
      </c>
      <c r="J116" s="96">
        <f t="shared" si="25"/>
        <v>0</v>
      </c>
      <c r="K116" s="94">
        <f t="shared" si="23"/>
        <v>0</v>
      </c>
    </row>
    <row r="117" spans="1:11" s="5" customFormat="1" ht="17" hidden="1" outlineLevel="3">
      <c r="A117" s="41" t="s">
        <v>244</v>
      </c>
      <c r="B117" s="32" t="s">
        <v>197</v>
      </c>
      <c r="C117" s="68"/>
      <c r="D117" s="62" t="s">
        <v>45</v>
      </c>
      <c r="E117" s="8"/>
      <c r="F117" s="98"/>
      <c r="G117" s="98"/>
      <c r="H117" s="96">
        <f t="shared" si="24"/>
        <v>0</v>
      </c>
      <c r="I117" s="96">
        <f t="shared" si="25"/>
        <v>0</v>
      </c>
      <c r="J117" s="96">
        <f t="shared" si="25"/>
        <v>0</v>
      </c>
      <c r="K117" s="94">
        <f t="shared" si="23"/>
        <v>0</v>
      </c>
    </row>
    <row r="118" spans="1:11" s="5" customFormat="1" ht="17" hidden="1" outlineLevel="3">
      <c r="A118" s="41" t="s">
        <v>245</v>
      </c>
      <c r="B118" s="32" t="s">
        <v>206</v>
      </c>
      <c r="C118" s="68"/>
      <c r="D118" s="62" t="s">
        <v>45</v>
      </c>
      <c r="E118" s="8"/>
      <c r="F118" s="98"/>
      <c r="G118" s="98"/>
      <c r="H118" s="96">
        <f t="shared" si="24"/>
        <v>0</v>
      </c>
      <c r="I118" s="96">
        <f t="shared" si="25"/>
        <v>0</v>
      </c>
      <c r="J118" s="96">
        <f t="shared" si="25"/>
        <v>0</v>
      </c>
      <c r="K118" s="94">
        <f t="shared" si="23"/>
        <v>0</v>
      </c>
    </row>
    <row r="119" spans="1:11" s="5" customFormat="1" ht="17" hidden="1" outlineLevel="3">
      <c r="A119" s="41" t="s">
        <v>246</v>
      </c>
      <c r="B119" s="32" t="s">
        <v>193</v>
      </c>
      <c r="C119" s="68" t="s">
        <v>194</v>
      </c>
      <c r="D119" s="62" t="s">
        <v>25</v>
      </c>
      <c r="E119" s="8"/>
      <c r="F119" s="98"/>
      <c r="G119" s="98"/>
      <c r="H119" s="96">
        <f t="shared" si="24"/>
        <v>0</v>
      </c>
      <c r="I119" s="96">
        <f t="shared" si="25"/>
        <v>0</v>
      </c>
      <c r="J119" s="96">
        <f t="shared" si="25"/>
        <v>0</v>
      </c>
      <c r="K119" s="94">
        <f t="shared" si="23"/>
        <v>0</v>
      </c>
    </row>
    <row r="120" spans="1:11" s="5" customFormat="1" ht="17" hidden="1" outlineLevel="3">
      <c r="A120" s="41" t="s">
        <v>247</v>
      </c>
      <c r="B120" s="32" t="s">
        <v>294</v>
      </c>
      <c r="C120" s="68"/>
      <c r="D120" s="62" t="s">
        <v>45</v>
      </c>
      <c r="E120" s="8"/>
      <c r="F120" s="98"/>
      <c r="G120" s="98"/>
      <c r="H120" s="96"/>
      <c r="I120" s="96"/>
      <c r="J120" s="96"/>
      <c r="K120" s="94"/>
    </row>
    <row r="121" spans="1:11" s="5" customFormat="1" ht="17" hidden="1" outlineLevel="3">
      <c r="A121" s="41" t="s">
        <v>248</v>
      </c>
      <c r="B121" s="32" t="s">
        <v>285</v>
      </c>
      <c r="C121" s="68" t="s">
        <v>217</v>
      </c>
      <c r="D121" s="62" t="s">
        <v>45</v>
      </c>
      <c r="E121" s="8"/>
      <c r="F121" s="98"/>
      <c r="G121" s="98"/>
      <c r="H121" s="96">
        <f t="shared" si="24"/>
        <v>0</v>
      </c>
      <c r="I121" s="96">
        <f t="shared" si="25"/>
        <v>0</v>
      </c>
      <c r="J121" s="96">
        <f t="shared" si="25"/>
        <v>0</v>
      </c>
      <c r="K121" s="94">
        <f t="shared" si="23"/>
        <v>0</v>
      </c>
    </row>
    <row r="122" spans="1:11" s="5" customFormat="1" ht="17" hidden="1" outlineLevel="3">
      <c r="A122" s="41" t="s">
        <v>290</v>
      </c>
      <c r="B122" s="32" t="s">
        <v>223</v>
      </c>
      <c r="C122" s="68" t="s">
        <v>225</v>
      </c>
      <c r="D122" s="62" t="s">
        <v>25</v>
      </c>
      <c r="E122" s="8"/>
      <c r="F122" s="98"/>
      <c r="G122" s="98"/>
      <c r="H122" s="96">
        <f t="shared" si="24"/>
        <v>0</v>
      </c>
      <c r="I122" s="96">
        <f t="shared" si="25"/>
        <v>0</v>
      </c>
      <c r="J122" s="96">
        <f t="shared" si="25"/>
        <v>0</v>
      </c>
      <c r="K122" s="94">
        <f t="shared" si="23"/>
        <v>0</v>
      </c>
    </row>
    <row r="123" spans="1:11" s="5" customFormat="1" ht="17" hidden="1" outlineLevel="3">
      <c r="A123" s="41" t="s">
        <v>291</v>
      </c>
      <c r="B123" s="32" t="s">
        <v>224</v>
      </c>
      <c r="C123" s="68"/>
      <c r="D123" s="62" t="s">
        <v>45</v>
      </c>
      <c r="E123" s="8"/>
      <c r="F123" s="98"/>
      <c r="G123" s="98"/>
      <c r="H123" s="96">
        <f t="shared" si="24"/>
        <v>0</v>
      </c>
      <c r="I123" s="96">
        <f t="shared" si="25"/>
        <v>0</v>
      </c>
      <c r="J123" s="96">
        <f t="shared" si="25"/>
        <v>0</v>
      </c>
      <c r="K123" s="94">
        <f t="shared" si="23"/>
        <v>0</v>
      </c>
    </row>
    <row r="124" spans="1:11" s="5" customFormat="1" hidden="1" outlineLevel="3">
      <c r="A124" s="41"/>
      <c r="B124" s="42"/>
      <c r="C124" s="68"/>
      <c r="D124" s="65"/>
      <c r="E124" s="8"/>
      <c r="F124" s="98"/>
      <c r="G124" s="98"/>
      <c r="H124" s="96">
        <f t="shared" si="24"/>
        <v>0</v>
      </c>
      <c r="I124" s="96">
        <f t="shared" si="25"/>
        <v>0</v>
      </c>
      <c r="J124" s="96">
        <f t="shared" si="25"/>
        <v>0</v>
      </c>
      <c r="K124" s="94">
        <f t="shared" si="23"/>
        <v>0</v>
      </c>
    </row>
    <row r="125" spans="1:11" s="5" customFormat="1" hidden="1" outlineLevel="3">
      <c r="A125" s="41"/>
      <c r="B125" s="42"/>
      <c r="C125" s="68"/>
      <c r="D125" s="65"/>
      <c r="E125" s="8"/>
      <c r="F125" s="98"/>
      <c r="G125" s="98"/>
      <c r="H125" s="96">
        <f t="shared" si="24"/>
        <v>0</v>
      </c>
      <c r="I125" s="96">
        <f t="shared" si="25"/>
        <v>0</v>
      </c>
      <c r="J125" s="96">
        <f t="shared" si="25"/>
        <v>0</v>
      </c>
      <c r="K125" s="94">
        <f t="shared" si="23"/>
        <v>0</v>
      </c>
    </row>
    <row r="126" spans="1:11" s="5" customFormat="1" hidden="1" outlineLevel="3">
      <c r="A126" s="41"/>
      <c r="B126" s="42"/>
      <c r="C126" s="68"/>
      <c r="D126" s="65"/>
      <c r="E126" s="8"/>
      <c r="F126" s="98"/>
      <c r="G126" s="98"/>
      <c r="H126" s="96">
        <f t="shared" si="24"/>
        <v>0</v>
      </c>
      <c r="I126" s="96">
        <f t="shared" si="25"/>
        <v>0</v>
      </c>
      <c r="J126" s="96">
        <f t="shared" si="25"/>
        <v>0</v>
      </c>
      <c r="K126" s="94">
        <f t="shared" si="23"/>
        <v>0</v>
      </c>
    </row>
    <row r="127" spans="1:11" ht="17" hidden="1" outlineLevel="2">
      <c r="A127" s="39" t="s">
        <v>251</v>
      </c>
      <c r="B127" s="31" t="s">
        <v>284</v>
      </c>
      <c r="C127" s="68"/>
      <c r="D127" s="60" t="s">
        <v>45</v>
      </c>
      <c r="E127" s="8"/>
      <c r="F127" s="93">
        <f>IF(E127&gt;0,I127/E127,0)</f>
        <v>0</v>
      </c>
      <c r="G127" s="93">
        <f>IF(E127&gt;0,J127/E127,0)</f>
        <v>0</v>
      </c>
      <c r="H127" s="93">
        <f>F127+G127</f>
        <v>0</v>
      </c>
      <c r="I127" s="93">
        <f>SUM(I128:I141)-I141</f>
        <v>0</v>
      </c>
      <c r="J127" s="93">
        <f>SUM(J128:J141)-J141</f>
        <v>0</v>
      </c>
      <c r="K127" s="94">
        <f t="shared" si="23"/>
        <v>0</v>
      </c>
    </row>
    <row r="128" spans="1:11" s="5" customFormat="1" ht="17" hidden="1" outlineLevel="3">
      <c r="A128" s="41" t="s">
        <v>252</v>
      </c>
      <c r="B128" s="32" t="s">
        <v>204</v>
      </c>
      <c r="C128" s="68" t="s">
        <v>225</v>
      </c>
      <c r="D128" s="62" t="s">
        <v>25</v>
      </c>
      <c r="E128" s="8"/>
      <c r="F128" s="98"/>
      <c r="G128" s="98"/>
      <c r="H128" s="96">
        <f t="shared" ref="H128:H140" si="26">F128+G128</f>
        <v>0</v>
      </c>
      <c r="I128" s="96">
        <f t="shared" ref="I128:J140" si="27">$E128*F128</f>
        <v>0</v>
      </c>
      <c r="J128" s="96">
        <f t="shared" si="27"/>
        <v>0</v>
      </c>
      <c r="K128" s="94">
        <f t="shared" si="23"/>
        <v>0</v>
      </c>
    </row>
    <row r="129" spans="1:11" s="5" customFormat="1" ht="17" hidden="1" outlineLevel="3">
      <c r="A129" s="41" t="s">
        <v>256</v>
      </c>
      <c r="B129" s="32" t="s">
        <v>205</v>
      </c>
      <c r="C129" s="68" t="s">
        <v>323</v>
      </c>
      <c r="D129" s="62" t="s">
        <v>45</v>
      </c>
      <c r="E129" s="8"/>
      <c r="F129" s="98"/>
      <c r="G129" s="98"/>
      <c r="H129" s="96">
        <f t="shared" si="26"/>
        <v>0</v>
      </c>
      <c r="I129" s="96">
        <f t="shared" si="27"/>
        <v>0</v>
      </c>
      <c r="J129" s="96">
        <f t="shared" si="27"/>
        <v>0</v>
      </c>
      <c r="K129" s="94">
        <f t="shared" si="23"/>
        <v>0</v>
      </c>
    </row>
    <row r="130" spans="1:11" s="5" customFormat="1" ht="17" hidden="1" outlineLevel="3">
      <c r="A130" s="41" t="s">
        <v>257</v>
      </c>
      <c r="B130" s="32" t="s">
        <v>202</v>
      </c>
      <c r="C130" s="68" t="s">
        <v>225</v>
      </c>
      <c r="D130" s="62" t="s">
        <v>25</v>
      </c>
      <c r="E130" s="8"/>
      <c r="F130" s="98"/>
      <c r="G130" s="98"/>
      <c r="H130" s="96">
        <f t="shared" si="26"/>
        <v>0</v>
      </c>
      <c r="I130" s="96">
        <f t="shared" si="27"/>
        <v>0</v>
      </c>
      <c r="J130" s="96">
        <f t="shared" si="27"/>
        <v>0</v>
      </c>
      <c r="K130" s="94">
        <f t="shared" si="23"/>
        <v>0</v>
      </c>
    </row>
    <row r="131" spans="1:11" s="5" customFormat="1" ht="17" hidden="1" outlineLevel="3">
      <c r="A131" s="41" t="s">
        <v>258</v>
      </c>
      <c r="B131" s="32" t="s">
        <v>203</v>
      </c>
      <c r="C131" s="68" t="s">
        <v>225</v>
      </c>
      <c r="D131" s="62" t="s">
        <v>25</v>
      </c>
      <c r="E131" s="8"/>
      <c r="F131" s="98"/>
      <c r="G131" s="98"/>
      <c r="H131" s="96">
        <f t="shared" si="26"/>
        <v>0</v>
      </c>
      <c r="I131" s="96">
        <f t="shared" si="27"/>
        <v>0</v>
      </c>
      <c r="J131" s="96">
        <f t="shared" si="27"/>
        <v>0</v>
      </c>
      <c r="K131" s="94">
        <f t="shared" si="23"/>
        <v>0</v>
      </c>
    </row>
    <row r="132" spans="1:11" s="5" customFormat="1" ht="17" hidden="1" outlineLevel="3">
      <c r="A132" s="41" t="s">
        <v>259</v>
      </c>
      <c r="B132" s="32" t="s">
        <v>197</v>
      </c>
      <c r="C132" s="68"/>
      <c r="D132" s="62" t="s">
        <v>45</v>
      </c>
      <c r="E132" s="8"/>
      <c r="F132" s="98"/>
      <c r="G132" s="98"/>
      <c r="H132" s="96">
        <f t="shared" si="26"/>
        <v>0</v>
      </c>
      <c r="I132" s="96">
        <f t="shared" si="27"/>
        <v>0</v>
      </c>
      <c r="J132" s="96">
        <f t="shared" si="27"/>
        <v>0</v>
      </c>
      <c r="K132" s="94">
        <f t="shared" si="23"/>
        <v>0</v>
      </c>
    </row>
    <row r="133" spans="1:11" s="5" customFormat="1" ht="17" hidden="1" outlineLevel="3">
      <c r="A133" s="41" t="s">
        <v>260</v>
      </c>
      <c r="B133" s="32" t="s">
        <v>206</v>
      </c>
      <c r="C133" s="68"/>
      <c r="D133" s="62" t="s">
        <v>45</v>
      </c>
      <c r="E133" s="8"/>
      <c r="F133" s="98"/>
      <c r="G133" s="98"/>
      <c r="H133" s="96">
        <f t="shared" si="26"/>
        <v>0</v>
      </c>
      <c r="I133" s="96">
        <f t="shared" si="27"/>
        <v>0</v>
      </c>
      <c r="J133" s="96">
        <f t="shared" si="27"/>
        <v>0</v>
      </c>
      <c r="K133" s="94">
        <f t="shared" si="23"/>
        <v>0</v>
      </c>
    </row>
    <row r="134" spans="1:11" s="5" customFormat="1" ht="17" hidden="1" outlineLevel="3">
      <c r="A134" s="41" t="s">
        <v>261</v>
      </c>
      <c r="B134" s="32" t="s">
        <v>195</v>
      </c>
      <c r="C134" s="68" t="s">
        <v>196</v>
      </c>
      <c r="D134" s="62" t="s">
        <v>45</v>
      </c>
      <c r="E134" s="8"/>
      <c r="F134" s="98"/>
      <c r="G134" s="98"/>
      <c r="H134" s="96">
        <f t="shared" si="26"/>
        <v>0</v>
      </c>
      <c r="I134" s="96">
        <f t="shared" si="27"/>
        <v>0</v>
      </c>
      <c r="J134" s="96">
        <f t="shared" si="27"/>
        <v>0</v>
      </c>
      <c r="K134" s="94">
        <f t="shared" si="23"/>
        <v>0</v>
      </c>
    </row>
    <row r="135" spans="1:11" s="5" customFormat="1" ht="17" hidden="1" outlineLevel="3">
      <c r="A135" s="41" t="s">
        <v>262</v>
      </c>
      <c r="B135" s="32" t="s">
        <v>193</v>
      </c>
      <c r="C135" s="68" t="s">
        <v>194</v>
      </c>
      <c r="D135" s="62" t="s">
        <v>25</v>
      </c>
      <c r="E135" s="8"/>
      <c r="F135" s="98"/>
      <c r="G135" s="98"/>
      <c r="H135" s="96">
        <f t="shared" si="26"/>
        <v>0</v>
      </c>
      <c r="I135" s="96">
        <f t="shared" si="27"/>
        <v>0</v>
      </c>
      <c r="J135" s="96">
        <f t="shared" si="27"/>
        <v>0</v>
      </c>
      <c r="K135" s="94">
        <f t="shared" si="23"/>
        <v>0</v>
      </c>
    </row>
    <row r="136" spans="1:11" s="5" customFormat="1" ht="17" hidden="1" outlineLevel="3">
      <c r="A136" s="41" t="s">
        <v>263</v>
      </c>
      <c r="B136" s="32" t="s">
        <v>226</v>
      </c>
      <c r="C136" s="68" t="s">
        <v>227</v>
      </c>
      <c r="D136" s="62" t="s">
        <v>25</v>
      </c>
      <c r="E136" s="8"/>
      <c r="F136" s="98"/>
      <c r="G136" s="98"/>
      <c r="H136" s="96">
        <f t="shared" si="26"/>
        <v>0</v>
      </c>
      <c r="I136" s="96">
        <f t="shared" si="27"/>
        <v>0</v>
      </c>
      <c r="J136" s="96">
        <f t="shared" si="27"/>
        <v>0</v>
      </c>
      <c r="K136" s="94">
        <f t="shared" si="23"/>
        <v>0</v>
      </c>
    </row>
    <row r="137" spans="1:11" s="5" customFormat="1" ht="17" hidden="1" outlineLevel="3">
      <c r="A137" s="41" t="s">
        <v>297</v>
      </c>
      <c r="B137" s="32" t="s">
        <v>228</v>
      </c>
      <c r="C137" s="68" t="s">
        <v>238</v>
      </c>
      <c r="D137" s="62" t="s">
        <v>45</v>
      </c>
      <c r="E137" s="8"/>
      <c r="F137" s="98"/>
      <c r="G137" s="98"/>
      <c r="H137" s="96">
        <f t="shared" si="26"/>
        <v>0</v>
      </c>
      <c r="I137" s="96">
        <f t="shared" si="27"/>
        <v>0</v>
      </c>
      <c r="J137" s="96">
        <f t="shared" si="27"/>
        <v>0</v>
      </c>
      <c r="K137" s="94">
        <f t="shared" si="23"/>
        <v>0</v>
      </c>
    </row>
    <row r="138" spans="1:11" s="5" customFormat="1" hidden="1" outlineLevel="3">
      <c r="A138" s="41"/>
      <c r="B138" s="42"/>
      <c r="C138" s="68"/>
      <c r="D138" s="65"/>
      <c r="E138" s="8"/>
      <c r="F138" s="98"/>
      <c r="G138" s="98"/>
      <c r="H138" s="96">
        <f t="shared" si="26"/>
        <v>0</v>
      </c>
      <c r="I138" s="96">
        <f t="shared" si="27"/>
        <v>0</v>
      </c>
      <c r="J138" s="96">
        <f t="shared" si="27"/>
        <v>0</v>
      </c>
      <c r="K138" s="94">
        <f t="shared" si="23"/>
        <v>0</v>
      </c>
    </row>
    <row r="139" spans="1:11" s="5" customFormat="1" hidden="1" outlineLevel="3">
      <c r="A139" s="41"/>
      <c r="B139" s="42"/>
      <c r="C139" s="68"/>
      <c r="D139" s="65"/>
      <c r="E139" s="8"/>
      <c r="F139" s="98"/>
      <c r="G139" s="98"/>
      <c r="H139" s="96">
        <f t="shared" si="26"/>
        <v>0</v>
      </c>
      <c r="I139" s="96">
        <f t="shared" si="27"/>
        <v>0</v>
      </c>
      <c r="J139" s="96">
        <f t="shared" si="27"/>
        <v>0</v>
      </c>
      <c r="K139" s="94">
        <f t="shared" si="23"/>
        <v>0</v>
      </c>
    </row>
    <row r="140" spans="1:11" s="5" customFormat="1" hidden="1" outlineLevel="3">
      <c r="A140" s="41"/>
      <c r="B140" s="42"/>
      <c r="C140" s="68"/>
      <c r="D140" s="65"/>
      <c r="E140" s="8"/>
      <c r="F140" s="98"/>
      <c r="G140" s="98"/>
      <c r="H140" s="96">
        <f t="shared" si="26"/>
        <v>0</v>
      </c>
      <c r="I140" s="96">
        <f t="shared" si="27"/>
        <v>0</v>
      </c>
      <c r="J140" s="96">
        <f t="shared" si="27"/>
        <v>0</v>
      </c>
      <c r="K140" s="94">
        <f t="shared" si="23"/>
        <v>0</v>
      </c>
    </row>
    <row r="141" spans="1:11" ht="34" hidden="1" outlineLevel="2">
      <c r="A141" s="39" t="s">
        <v>253</v>
      </c>
      <c r="B141" s="31" t="s">
        <v>292</v>
      </c>
      <c r="C141" s="68"/>
      <c r="D141" s="60" t="s">
        <v>45</v>
      </c>
      <c r="E141" s="8"/>
      <c r="F141" s="93">
        <f>IF(E141&gt;0,I141/E141,0)</f>
        <v>0</v>
      </c>
      <c r="G141" s="93">
        <f>IF(E141&gt;0,J141/E141,0)</f>
        <v>0</v>
      </c>
      <c r="H141" s="93">
        <f>F141+G141</f>
        <v>0</v>
      </c>
      <c r="I141" s="93">
        <f>SUM(I142:I157)-I157</f>
        <v>0</v>
      </c>
      <c r="J141" s="93">
        <f>SUM(J142:J157)-J157</f>
        <v>0</v>
      </c>
      <c r="K141" s="94">
        <f t="shared" si="23"/>
        <v>0</v>
      </c>
    </row>
    <row r="142" spans="1:11" s="5" customFormat="1" ht="17" hidden="1" outlineLevel="3">
      <c r="A142" s="41" t="s">
        <v>255</v>
      </c>
      <c r="B142" s="32" t="s">
        <v>204</v>
      </c>
      <c r="C142" s="68" t="s">
        <v>225</v>
      </c>
      <c r="D142" s="62" t="s">
        <v>25</v>
      </c>
      <c r="E142" s="8"/>
      <c r="F142" s="98"/>
      <c r="G142" s="98"/>
      <c r="H142" s="96">
        <f t="shared" ref="H142:H156" si="28">F142+G142</f>
        <v>0</v>
      </c>
      <c r="I142" s="96">
        <f t="shared" ref="I142:J156" si="29">$E142*F142</f>
        <v>0</v>
      </c>
      <c r="J142" s="96">
        <f t="shared" si="29"/>
        <v>0</v>
      </c>
      <c r="K142" s="94">
        <f t="shared" si="23"/>
        <v>0</v>
      </c>
    </row>
    <row r="143" spans="1:11" s="5" customFormat="1" ht="17" hidden="1" outlineLevel="3">
      <c r="A143" s="41" t="s">
        <v>264</v>
      </c>
      <c r="B143" s="32" t="s">
        <v>205</v>
      </c>
      <c r="C143" s="68" t="s">
        <v>323</v>
      </c>
      <c r="D143" s="62" t="s">
        <v>45</v>
      </c>
      <c r="E143" s="8"/>
      <c r="F143" s="98"/>
      <c r="G143" s="98"/>
      <c r="H143" s="96">
        <f t="shared" si="28"/>
        <v>0</v>
      </c>
      <c r="I143" s="96">
        <f t="shared" si="29"/>
        <v>0</v>
      </c>
      <c r="J143" s="96">
        <f t="shared" si="29"/>
        <v>0</v>
      </c>
      <c r="K143" s="94">
        <f t="shared" si="23"/>
        <v>0</v>
      </c>
    </row>
    <row r="144" spans="1:11" s="5" customFormat="1" ht="17" hidden="1" outlineLevel="3">
      <c r="A144" s="41" t="s">
        <v>265</v>
      </c>
      <c r="B144" s="32" t="s">
        <v>202</v>
      </c>
      <c r="C144" s="68" t="s">
        <v>225</v>
      </c>
      <c r="D144" s="62" t="s">
        <v>25</v>
      </c>
      <c r="E144" s="8"/>
      <c r="F144" s="98"/>
      <c r="G144" s="98"/>
      <c r="H144" s="96">
        <f t="shared" si="28"/>
        <v>0</v>
      </c>
      <c r="I144" s="96">
        <f t="shared" si="29"/>
        <v>0</v>
      </c>
      <c r="J144" s="96">
        <f t="shared" si="29"/>
        <v>0</v>
      </c>
      <c r="K144" s="94">
        <f t="shared" si="23"/>
        <v>0</v>
      </c>
    </row>
    <row r="145" spans="1:11" s="5" customFormat="1" ht="17" hidden="1" outlineLevel="3">
      <c r="A145" s="41" t="s">
        <v>266</v>
      </c>
      <c r="B145" s="32" t="s">
        <v>203</v>
      </c>
      <c r="C145" s="68" t="s">
        <v>225</v>
      </c>
      <c r="D145" s="62" t="s">
        <v>25</v>
      </c>
      <c r="E145" s="8"/>
      <c r="F145" s="98"/>
      <c r="G145" s="98"/>
      <c r="H145" s="96">
        <f t="shared" si="28"/>
        <v>0</v>
      </c>
      <c r="I145" s="96">
        <f t="shared" si="29"/>
        <v>0</v>
      </c>
      <c r="J145" s="96">
        <f t="shared" si="29"/>
        <v>0</v>
      </c>
      <c r="K145" s="94">
        <f t="shared" si="23"/>
        <v>0</v>
      </c>
    </row>
    <row r="146" spans="1:11" s="5" customFormat="1" ht="17" hidden="1" outlineLevel="3">
      <c r="A146" s="41" t="s">
        <v>267</v>
      </c>
      <c r="B146" s="32" t="s">
        <v>197</v>
      </c>
      <c r="C146" s="68"/>
      <c r="D146" s="62" t="s">
        <v>45</v>
      </c>
      <c r="E146" s="8"/>
      <c r="F146" s="98"/>
      <c r="G146" s="98"/>
      <c r="H146" s="96">
        <f t="shared" si="28"/>
        <v>0</v>
      </c>
      <c r="I146" s="96">
        <f t="shared" si="29"/>
        <v>0</v>
      </c>
      <c r="J146" s="96">
        <f t="shared" si="29"/>
        <v>0</v>
      </c>
      <c r="K146" s="94">
        <f t="shared" si="23"/>
        <v>0</v>
      </c>
    </row>
    <row r="147" spans="1:11" s="5" customFormat="1" ht="17" hidden="1" outlineLevel="3">
      <c r="A147" s="41" t="s">
        <v>521</v>
      </c>
      <c r="B147" s="32" t="s">
        <v>206</v>
      </c>
      <c r="C147" s="68"/>
      <c r="D147" s="62" t="s">
        <v>45</v>
      </c>
      <c r="E147" s="8"/>
      <c r="F147" s="98"/>
      <c r="G147" s="98"/>
      <c r="H147" s="96">
        <f t="shared" si="28"/>
        <v>0</v>
      </c>
      <c r="I147" s="96">
        <f t="shared" si="29"/>
        <v>0</v>
      </c>
      <c r="J147" s="96">
        <f t="shared" si="29"/>
        <v>0</v>
      </c>
      <c r="K147" s="94">
        <f t="shared" si="23"/>
        <v>0</v>
      </c>
    </row>
    <row r="148" spans="1:11" s="5" customFormat="1" ht="17" hidden="1" outlineLevel="3">
      <c r="A148" s="41" t="s">
        <v>522</v>
      </c>
      <c r="B148" s="32" t="s">
        <v>195</v>
      </c>
      <c r="C148" s="68" t="s">
        <v>196</v>
      </c>
      <c r="D148" s="62" t="s">
        <v>45</v>
      </c>
      <c r="E148" s="8"/>
      <c r="F148" s="98"/>
      <c r="G148" s="98"/>
      <c r="H148" s="96">
        <f t="shared" si="28"/>
        <v>0</v>
      </c>
      <c r="I148" s="96">
        <f t="shared" si="29"/>
        <v>0</v>
      </c>
      <c r="J148" s="96">
        <f t="shared" si="29"/>
        <v>0</v>
      </c>
      <c r="K148" s="94">
        <f t="shared" si="23"/>
        <v>0</v>
      </c>
    </row>
    <row r="149" spans="1:11" s="5" customFormat="1" ht="17" hidden="1" outlineLevel="3">
      <c r="A149" s="41" t="s">
        <v>523</v>
      </c>
      <c r="B149" s="32" t="s">
        <v>193</v>
      </c>
      <c r="C149" s="68" t="s">
        <v>194</v>
      </c>
      <c r="D149" s="62" t="s">
        <v>25</v>
      </c>
      <c r="E149" s="8"/>
      <c r="F149" s="98"/>
      <c r="G149" s="98"/>
      <c r="H149" s="96">
        <f t="shared" si="28"/>
        <v>0</v>
      </c>
      <c r="I149" s="96">
        <f t="shared" si="29"/>
        <v>0</v>
      </c>
      <c r="J149" s="96">
        <f t="shared" si="29"/>
        <v>0</v>
      </c>
      <c r="K149" s="94">
        <f t="shared" si="23"/>
        <v>0</v>
      </c>
    </row>
    <row r="150" spans="1:11" s="5" customFormat="1" ht="17" hidden="1" outlineLevel="3">
      <c r="A150" s="41" t="s">
        <v>524</v>
      </c>
      <c r="B150" s="32" t="s">
        <v>226</v>
      </c>
      <c r="C150" s="68" t="s">
        <v>227</v>
      </c>
      <c r="D150" s="62" t="s">
        <v>25</v>
      </c>
      <c r="E150" s="8"/>
      <c r="F150" s="98"/>
      <c r="G150" s="98"/>
      <c r="H150" s="96">
        <f t="shared" si="28"/>
        <v>0</v>
      </c>
      <c r="I150" s="96">
        <f t="shared" si="29"/>
        <v>0</v>
      </c>
      <c r="J150" s="96">
        <f t="shared" si="29"/>
        <v>0</v>
      </c>
      <c r="K150" s="94">
        <f t="shared" si="23"/>
        <v>0</v>
      </c>
    </row>
    <row r="151" spans="1:11" s="5" customFormat="1" ht="17" hidden="1" outlineLevel="3">
      <c r="A151" s="41" t="s">
        <v>525</v>
      </c>
      <c r="B151" s="32" t="s">
        <v>228</v>
      </c>
      <c r="C151" s="68" t="s">
        <v>238</v>
      </c>
      <c r="D151" s="62" t="s">
        <v>45</v>
      </c>
      <c r="E151" s="8"/>
      <c r="F151" s="98"/>
      <c r="G151" s="98"/>
      <c r="H151" s="96">
        <f t="shared" si="28"/>
        <v>0</v>
      </c>
      <c r="I151" s="96">
        <f t="shared" si="29"/>
        <v>0</v>
      </c>
      <c r="J151" s="96">
        <f t="shared" si="29"/>
        <v>0</v>
      </c>
      <c r="K151" s="94">
        <f t="shared" si="23"/>
        <v>0</v>
      </c>
    </row>
    <row r="152" spans="1:11" s="5" customFormat="1" ht="17" hidden="1" outlineLevel="3">
      <c r="A152" s="41" t="s">
        <v>526</v>
      </c>
      <c r="B152" s="32" t="s">
        <v>228</v>
      </c>
      <c r="C152" s="68" t="s">
        <v>238</v>
      </c>
      <c r="D152" s="62" t="s">
        <v>45</v>
      </c>
      <c r="E152" s="8"/>
      <c r="F152" s="98"/>
      <c r="G152" s="98"/>
      <c r="H152" s="96">
        <f t="shared" si="28"/>
        <v>0</v>
      </c>
      <c r="I152" s="96">
        <f t="shared" si="29"/>
        <v>0</v>
      </c>
      <c r="J152" s="96">
        <f t="shared" si="29"/>
        <v>0</v>
      </c>
      <c r="K152" s="94">
        <f t="shared" si="23"/>
        <v>0</v>
      </c>
    </row>
    <row r="153" spans="1:11" s="5" customFormat="1" ht="17" hidden="1" outlineLevel="3">
      <c r="A153" s="41" t="s">
        <v>527</v>
      </c>
      <c r="B153" s="32" t="s">
        <v>228</v>
      </c>
      <c r="C153" s="68" t="s">
        <v>238</v>
      </c>
      <c r="D153" s="62" t="s">
        <v>45</v>
      </c>
      <c r="E153" s="8"/>
      <c r="F153" s="98"/>
      <c r="G153" s="98"/>
      <c r="H153" s="96">
        <f t="shared" si="28"/>
        <v>0</v>
      </c>
      <c r="I153" s="96">
        <f t="shared" si="29"/>
        <v>0</v>
      </c>
      <c r="J153" s="96">
        <f t="shared" si="29"/>
        <v>0</v>
      </c>
      <c r="K153" s="94">
        <f t="shared" si="23"/>
        <v>0</v>
      </c>
    </row>
    <row r="154" spans="1:11" s="5" customFormat="1" hidden="1" outlineLevel="3">
      <c r="A154" s="41"/>
      <c r="B154" s="42"/>
      <c r="C154" s="68"/>
      <c r="D154" s="65"/>
      <c r="E154" s="8"/>
      <c r="F154" s="98"/>
      <c r="G154" s="98"/>
      <c r="H154" s="96">
        <f t="shared" si="28"/>
        <v>0</v>
      </c>
      <c r="I154" s="96">
        <f t="shared" si="29"/>
        <v>0</v>
      </c>
      <c r="J154" s="96">
        <f t="shared" si="29"/>
        <v>0</v>
      </c>
      <c r="K154" s="94">
        <f t="shared" si="23"/>
        <v>0</v>
      </c>
    </row>
    <row r="155" spans="1:11" s="5" customFormat="1" hidden="1" outlineLevel="3">
      <c r="A155" s="41"/>
      <c r="B155" s="42"/>
      <c r="C155" s="68"/>
      <c r="D155" s="65"/>
      <c r="E155" s="8"/>
      <c r="F155" s="98"/>
      <c r="G155" s="98"/>
      <c r="H155" s="96">
        <f t="shared" si="28"/>
        <v>0</v>
      </c>
      <c r="I155" s="96">
        <f t="shared" si="29"/>
        <v>0</v>
      </c>
      <c r="J155" s="96">
        <f t="shared" si="29"/>
        <v>0</v>
      </c>
      <c r="K155" s="94">
        <f t="shared" si="23"/>
        <v>0</v>
      </c>
    </row>
    <row r="156" spans="1:11" s="5" customFormat="1" hidden="1" outlineLevel="3">
      <c r="A156" s="41"/>
      <c r="B156" s="42"/>
      <c r="C156" s="68"/>
      <c r="D156" s="65"/>
      <c r="E156" s="8"/>
      <c r="F156" s="98"/>
      <c r="G156" s="98"/>
      <c r="H156" s="96">
        <f t="shared" si="28"/>
        <v>0</v>
      </c>
      <c r="I156" s="96">
        <f t="shared" si="29"/>
        <v>0</v>
      </c>
      <c r="J156" s="96">
        <f t="shared" si="29"/>
        <v>0</v>
      </c>
      <c r="K156" s="94">
        <f t="shared" si="23"/>
        <v>0</v>
      </c>
    </row>
    <row r="157" spans="1:11" ht="34" hidden="1" outlineLevel="2">
      <c r="A157" s="39" t="s">
        <v>254</v>
      </c>
      <c r="B157" s="31" t="s">
        <v>293</v>
      </c>
      <c r="C157" s="68"/>
      <c r="D157" s="60" t="s">
        <v>45</v>
      </c>
      <c r="E157" s="8"/>
      <c r="F157" s="93">
        <f>IF(E157&gt;0,I157/E157,0)</f>
        <v>0</v>
      </c>
      <c r="G157" s="93">
        <f>IF(E157&gt;0,J157/E157,0)</f>
        <v>0</v>
      </c>
      <c r="H157" s="93">
        <f>F157+G157</f>
        <v>0</v>
      </c>
      <c r="I157" s="93">
        <f>SUM(I158:I173)-I173</f>
        <v>0</v>
      </c>
      <c r="J157" s="93">
        <f>SUM(J158:J173)-J173</f>
        <v>0</v>
      </c>
      <c r="K157" s="94">
        <f>I157+J157</f>
        <v>0</v>
      </c>
    </row>
    <row r="158" spans="1:11" s="5" customFormat="1" ht="17" hidden="1" outlineLevel="3">
      <c r="A158" s="41" t="s">
        <v>268</v>
      </c>
      <c r="B158" s="32" t="s">
        <v>204</v>
      </c>
      <c r="C158" s="68" t="s">
        <v>225</v>
      </c>
      <c r="D158" s="62" t="s">
        <v>25</v>
      </c>
      <c r="E158" s="8"/>
      <c r="F158" s="98"/>
      <c r="G158" s="98"/>
      <c r="H158" s="96">
        <f t="shared" ref="H158:H172" si="30">F158+G158</f>
        <v>0</v>
      </c>
      <c r="I158" s="96">
        <f t="shared" ref="I158:J172" si="31">$E158*F158</f>
        <v>0</v>
      </c>
      <c r="J158" s="96">
        <f t="shared" si="31"/>
        <v>0</v>
      </c>
      <c r="K158" s="94">
        <f t="shared" ref="K158:K221" si="32">I158+J158</f>
        <v>0</v>
      </c>
    </row>
    <row r="159" spans="1:11" s="5" customFormat="1" ht="17" hidden="1" outlineLevel="3">
      <c r="A159" s="41" t="s">
        <v>269</v>
      </c>
      <c r="B159" s="32" t="s">
        <v>205</v>
      </c>
      <c r="C159" s="68" t="s">
        <v>323</v>
      </c>
      <c r="D159" s="62" t="s">
        <v>45</v>
      </c>
      <c r="E159" s="8"/>
      <c r="F159" s="98"/>
      <c r="G159" s="98"/>
      <c r="H159" s="96">
        <f t="shared" si="30"/>
        <v>0</v>
      </c>
      <c r="I159" s="96">
        <f t="shared" si="31"/>
        <v>0</v>
      </c>
      <c r="J159" s="96">
        <f t="shared" si="31"/>
        <v>0</v>
      </c>
      <c r="K159" s="94">
        <f t="shared" si="32"/>
        <v>0</v>
      </c>
    </row>
    <row r="160" spans="1:11" s="5" customFormat="1" ht="17" hidden="1" outlineLevel="3">
      <c r="A160" s="41" t="s">
        <v>270</v>
      </c>
      <c r="B160" s="32" t="s">
        <v>202</v>
      </c>
      <c r="C160" s="68" t="s">
        <v>225</v>
      </c>
      <c r="D160" s="62" t="s">
        <v>25</v>
      </c>
      <c r="E160" s="8"/>
      <c r="F160" s="98"/>
      <c r="G160" s="98"/>
      <c r="H160" s="96">
        <f t="shared" si="30"/>
        <v>0</v>
      </c>
      <c r="I160" s="96">
        <f t="shared" si="31"/>
        <v>0</v>
      </c>
      <c r="J160" s="96">
        <f t="shared" si="31"/>
        <v>0</v>
      </c>
      <c r="K160" s="94">
        <f t="shared" si="32"/>
        <v>0</v>
      </c>
    </row>
    <row r="161" spans="1:11" s="5" customFormat="1" ht="17" hidden="1" outlineLevel="3">
      <c r="A161" s="41" t="s">
        <v>271</v>
      </c>
      <c r="B161" s="32" t="s">
        <v>203</v>
      </c>
      <c r="C161" s="68" t="s">
        <v>225</v>
      </c>
      <c r="D161" s="62" t="s">
        <v>25</v>
      </c>
      <c r="E161" s="8"/>
      <c r="F161" s="98"/>
      <c r="G161" s="98"/>
      <c r="H161" s="96">
        <f t="shared" si="30"/>
        <v>0</v>
      </c>
      <c r="I161" s="96">
        <f t="shared" si="31"/>
        <v>0</v>
      </c>
      <c r="J161" s="96">
        <f t="shared" si="31"/>
        <v>0</v>
      </c>
      <c r="K161" s="94">
        <f t="shared" si="32"/>
        <v>0</v>
      </c>
    </row>
    <row r="162" spans="1:11" s="5" customFormat="1" ht="17" hidden="1" outlineLevel="3">
      <c r="A162" s="41" t="s">
        <v>272</v>
      </c>
      <c r="B162" s="32" t="s">
        <v>197</v>
      </c>
      <c r="C162" s="68"/>
      <c r="D162" s="62" t="s">
        <v>45</v>
      </c>
      <c r="E162" s="8"/>
      <c r="F162" s="98"/>
      <c r="G162" s="98"/>
      <c r="H162" s="96">
        <f t="shared" si="30"/>
        <v>0</v>
      </c>
      <c r="I162" s="96">
        <f t="shared" si="31"/>
        <v>0</v>
      </c>
      <c r="J162" s="96">
        <f t="shared" si="31"/>
        <v>0</v>
      </c>
      <c r="K162" s="94">
        <f t="shared" si="32"/>
        <v>0</v>
      </c>
    </row>
    <row r="163" spans="1:11" s="5" customFormat="1" ht="17" hidden="1" outlineLevel="3">
      <c r="A163" s="41" t="s">
        <v>273</v>
      </c>
      <c r="B163" s="32" t="s">
        <v>206</v>
      </c>
      <c r="C163" s="68"/>
      <c r="D163" s="62" t="s">
        <v>45</v>
      </c>
      <c r="E163" s="8"/>
      <c r="F163" s="98"/>
      <c r="G163" s="98"/>
      <c r="H163" s="96">
        <f t="shared" si="30"/>
        <v>0</v>
      </c>
      <c r="I163" s="96">
        <f t="shared" si="31"/>
        <v>0</v>
      </c>
      <c r="J163" s="96">
        <f t="shared" si="31"/>
        <v>0</v>
      </c>
      <c r="K163" s="94">
        <f t="shared" si="32"/>
        <v>0</v>
      </c>
    </row>
    <row r="164" spans="1:11" s="5" customFormat="1" ht="17" hidden="1" outlineLevel="3">
      <c r="A164" s="41" t="s">
        <v>274</v>
      </c>
      <c r="B164" s="32" t="s">
        <v>195</v>
      </c>
      <c r="C164" s="68" t="s">
        <v>196</v>
      </c>
      <c r="D164" s="62" t="s">
        <v>45</v>
      </c>
      <c r="E164" s="8"/>
      <c r="F164" s="98"/>
      <c r="G164" s="98"/>
      <c r="H164" s="96">
        <f t="shared" si="30"/>
        <v>0</v>
      </c>
      <c r="I164" s="96">
        <f t="shared" si="31"/>
        <v>0</v>
      </c>
      <c r="J164" s="96">
        <f t="shared" si="31"/>
        <v>0</v>
      </c>
      <c r="K164" s="94">
        <f t="shared" si="32"/>
        <v>0</v>
      </c>
    </row>
    <row r="165" spans="1:11" s="5" customFormat="1" ht="17" hidden="1" outlineLevel="3">
      <c r="A165" s="41" t="s">
        <v>275</v>
      </c>
      <c r="B165" s="32" t="s">
        <v>193</v>
      </c>
      <c r="C165" s="68" t="s">
        <v>194</v>
      </c>
      <c r="D165" s="62" t="s">
        <v>25</v>
      </c>
      <c r="E165" s="8"/>
      <c r="F165" s="98"/>
      <c r="G165" s="98"/>
      <c r="H165" s="96">
        <f t="shared" si="30"/>
        <v>0</v>
      </c>
      <c r="I165" s="96">
        <f t="shared" si="31"/>
        <v>0</v>
      </c>
      <c r="J165" s="96">
        <f t="shared" si="31"/>
        <v>0</v>
      </c>
      <c r="K165" s="94">
        <f t="shared" si="32"/>
        <v>0</v>
      </c>
    </row>
    <row r="166" spans="1:11" s="5" customFormat="1" ht="17" hidden="1" outlineLevel="3">
      <c r="A166" s="41" t="s">
        <v>528</v>
      </c>
      <c r="B166" s="32" t="s">
        <v>226</v>
      </c>
      <c r="C166" s="68" t="s">
        <v>227</v>
      </c>
      <c r="D166" s="62" t="s">
        <v>25</v>
      </c>
      <c r="E166" s="8"/>
      <c r="F166" s="98"/>
      <c r="G166" s="98"/>
      <c r="H166" s="96">
        <f t="shared" si="30"/>
        <v>0</v>
      </c>
      <c r="I166" s="96">
        <f t="shared" si="31"/>
        <v>0</v>
      </c>
      <c r="J166" s="96">
        <f t="shared" si="31"/>
        <v>0</v>
      </c>
      <c r="K166" s="94">
        <f t="shared" si="32"/>
        <v>0</v>
      </c>
    </row>
    <row r="167" spans="1:11" s="5" customFormat="1" ht="17" hidden="1" outlineLevel="3">
      <c r="A167" s="41" t="s">
        <v>529</v>
      </c>
      <c r="B167" s="32" t="s">
        <v>228</v>
      </c>
      <c r="C167" s="68" t="s">
        <v>238</v>
      </c>
      <c r="D167" s="62" t="s">
        <v>45</v>
      </c>
      <c r="E167" s="8"/>
      <c r="F167" s="98"/>
      <c r="G167" s="98"/>
      <c r="H167" s="96">
        <f t="shared" si="30"/>
        <v>0</v>
      </c>
      <c r="I167" s="96">
        <f t="shared" si="31"/>
        <v>0</v>
      </c>
      <c r="J167" s="96">
        <f t="shared" si="31"/>
        <v>0</v>
      </c>
      <c r="K167" s="94">
        <f t="shared" si="32"/>
        <v>0</v>
      </c>
    </row>
    <row r="168" spans="1:11" s="5" customFormat="1" ht="17" hidden="1" outlineLevel="3">
      <c r="A168" s="41" t="s">
        <v>530</v>
      </c>
      <c r="B168" s="32" t="s">
        <v>228</v>
      </c>
      <c r="C168" s="68" t="s">
        <v>238</v>
      </c>
      <c r="D168" s="62" t="s">
        <v>45</v>
      </c>
      <c r="E168" s="8"/>
      <c r="F168" s="98"/>
      <c r="G168" s="98"/>
      <c r="H168" s="96">
        <f t="shared" si="30"/>
        <v>0</v>
      </c>
      <c r="I168" s="96">
        <f t="shared" si="31"/>
        <v>0</v>
      </c>
      <c r="J168" s="96">
        <f t="shared" si="31"/>
        <v>0</v>
      </c>
      <c r="K168" s="94">
        <f t="shared" si="32"/>
        <v>0</v>
      </c>
    </row>
    <row r="169" spans="1:11" s="5" customFormat="1" ht="17" hidden="1" outlineLevel="3">
      <c r="A169" s="41" t="s">
        <v>531</v>
      </c>
      <c r="B169" s="32" t="s">
        <v>228</v>
      </c>
      <c r="C169" s="68" t="s">
        <v>238</v>
      </c>
      <c r="D169" s="62" t="s">
        <v>45</v>
      </c>
      <c r="E169" s="8"/>
      <c r="F169" s="98"/>
      <c r="G169" s="98"/>
      <c r="H169" s="96">
        <f t="shared" si="30"/>
        <v>0</v>
      </c>
      <c r="I169" s="96">
        <f t="shared" si="31"/>
        <v>0</v>
      </c>
      <c r="J169" s="96">
        <f t="shared" si="31"/>
        <v>0</v>
      </c>
      <c r="K169" s="94">
        <f t="shared" si="32"/>
        <v>0</v>
      </c>
    </row>
    <row r="170" spans="1:11" s="5" customFormat="1" hidden="1" outlineLevel="3">
      <c r="A170" s="41"/>
      <c r="B170" s="42"/>
      <c r="C170" s="68"/>
      <c r="D170" s="65"/>
      <c r="E170" s="8"/>
      <c r="F170" s="98"/>
      <c r="G170" s="98"/>
      <c r="H170" s="96">
        <f t="shared" si="30"/>
        <v>0</v>
      </c>
      <c r="I170" s="96">
        <f t="shared" si="31"/>
        <v>0</v>
      </c>
      <c r="J170" s="96">
        <f t="shared" si="31"/>
        <v>0</v>
      </c>
      <c r="K170" s="94">
        <f t="shared" si="32"/>
        <v>0</v>
      </c>
    </row>
    <row r="171" spans="1:11" s="5" customFormat="1" hidden="1" outlineLevel="3">
      <c r="A171" s="41"/>
      <c r="B171" s="42"/>
      <c r="C171" s="68"/>
      <c r="D171" s="65"/>
      <c r="E171" s="8"/>
      <c r="F171" s="98"/>
      <c r="G171" s="98"/>
      <c r="H171" s="96">
        <f t="shared" si="30"/>
        <v>0</v>
      </c>
      <c r="I171" s="96">
        <f t="shared" si="31"/>
        <v>0</v>
      </c>
      <c r="J171" s="96">
        <f t="shared" si="31"/>
        <v>0</v>
      </c>
      <c r="K171" s="94">
        <f t="shared" si="32"/>
        <v>0</v>
      </c>
    </row>
    <row r="172" spans="1:11" s="5" customFormat="1" hidden="1" outlineLevel="3">
      <c r="A172" s="41"/>
      <c r="B172" s="42"/>
      <c r="C172" s="68"/>
      <c r="D172" s="65"/>
      <c r="E172" s="8"/>
      <c r="F172" s="98"/>
      <c r="G172" s="98"/>
      <c r="H172" s="96">
        <f t="shared" si="30"/>
        <v>0</v>
      </c>
      <c r="I172" s="96">
        <f t="shared" si="31"/>
        <v>0</v>
      </c>
      <c r="J172" s="96">
        <f t="shared" si="31"/>
        <v>0</v>
      </c>
      <c r="K172" s="94">
        <f t="shared" si="32"/>
        <v>0</v>
      </c>
    </row>
    <row r="173" spans="1:11" ht="34" hidden="1" outlineLevel="2">
      <c r="A173" s="39" t="s">
        <v>276</v>
      </c>
      <c r="B173" s="31" t="s">
        <v>300</v>
      </c>
      <c r="C173" s="68"/>
      <c r="D173" s="60" t="s">
        <v>45</v>
      </c>
      <c r="E173" s="8"/>
      <c r="F173" s="93">
        <f>IF(E173&gt;0,I173/E173,0)</f>
        <v>0</v>
      </c>
      <c r="G173" s="93">
        <f>IF(E173&gt;0,J173/E173,0)</f>
        <v>0</v>
      </c>
      <c r="H173" s="93">
        <f>F173+G173</f>
        <v>0</v>
      </c>
      <c r="I173" s="93">
        <f>SUM(I174:I188)-I188</f>
        <v>0</v>
      </c>
      <c r="J173" s="93">
        <f>SUM(J174:J188)-J188</f>
        <v>0</v>
      </c>
      <c r="K173" s="94">
        <f t="shared" si="32"/>
        <v>0</v>
      </c>
    </row>
    <row r="174" spans="1:11" s="5" customFormat="1" ht="17" hidden="1" outlineLevel="3">
      <c r="A174" s="41" t="s">
        <v>277</v>
      </c>
      <c r="B174" s="32" t="s">
        <v>204</v>
      </c>
      <c r="C174" s="68" t="s">
        <v>225</v>
      </c>
      <c r="D174" s="62" t="s">
        <v>25</v>
      </c>
      <c r="E174" s="8"/>
      <c r="F174" s="98"/>
      <c r="G174" s="98"/>
      <c r="H174" s="96">
        <f t="shared" ref="H174:H187" si="33">F174+G174</f>
        <v>0</v>
      </c>
      <c r="I174" s="96">
        <f t="shared" ref="I174:J187" si="34">$E174*F174</f>
        <v>0</v>
      </c>
      <c r="J174" s="96">
        <f t="shared" si="34"/>
        <v>0</v>
      </c>
      <c r="K174" s="94">
        <f t="shared" si="32"/>
        <v>0</v>
      </c>
    </row>
    <row r="175" spans="1:11" s="5" customFormat="1" ht="17" hidden="1" outlineLevel="3">
      <c r="A175" s="41" t="s">
        <v>301</v>
      </c>
      <c r="B175" s="32" t="s">
        <v>205</v>
      </c>
      <c r="C175" s="68" t="s">
        <v>323</v>
      </c>
      <c r="D175" s="62" t="s">
        <v>45</v>
      </c>
      <c r="E175" s="8"/>
      <c r="F175" s="98"/>
      <c r="G175" s="98"/>
      <c r="H175" s="96">
        <f t="shared" si="33"/>
        <v>0</v>
      </c>
      <c r="I175" s="96">
        <f t="shared" si="34"/>
        <v>0</v>
      </c>
      <c r="J175" s="96">
        <f t="shared" si="34"/>
        <v>0</v>
      </c>
      <c r="K175" s="94">
        <f t="shared" si="32"/>
        <v>0</v>
      </c>
    </row>
    <row r="176" spans="1:11" s="5" customFormat="1" ht="17" hidden="1" outlineLevel="3">
      <c r="A176" s="41" t="s">
        <v>302</v>
      </c>
      <c r="B176" s="32" t="s">
        <v>202</v>
      </c>
      <c r="C176" s="68" t="s">
        <v>225</v>
      </c>
      <c r="D176" s="62" t="s">
        <v>25</v>
      </c>
      <c r="E176" s="8"/>
      <c r="F176" s="98"/>
      <c r="G176" s="98"/>
      <c r="H176" s="96">
        <f t="shared" si="33"/>
        <v>0</v>
      </c>
      <c r="I176" s="96">
        <f t="shared" si="34"/>
        <v>0</v>
      </c>
      <c r="J176" s="96">
        <f t="shared" si="34"/>
        <v>0</v>
      </c>
      <c r="K176" s="94">
        <f t="shared" si="32"/>
        <v>0</v>
      </c>
    </row>
    <row r="177" spans="1:11" s="5" customFormat="1" ht="17" hidden="1" outlineLevel="3">
      <c r="A177" s="41" t="s">
        <v>303</v>
      </c>
      <c r="B177" s="32" t="s">
        <v>203</v>
      </c>
      <c r="C177" s="68" t="s">
        <v>225</v>
      </c>
      <c r="D177" s="62" t="s">
        <v>25</v>
      </c>
      <c r="E177" s="8"/>
      <c r="F177" s="98"/>
      <c r="G177" s="98"/>
      <c r="H177" s="96">
        <f t="shared" si="33"/>
        <v>0</v>
      </c>
      <c r="I177" s="96">
        <f t="shared" si="34"/>
        <v>0</v>
      </c>
      <c r="J177" s="96">
        <f t="shared" si="34"/>
        <v>0</v>
      </c>
      <c r="K177" s="94">
        <f t="shared" si="32"/>
        <v>0</v>
      </c>
    </row>
    <row r="178" spans="1:11" s="5" customFormat="1" ht="17" hidden="1" outlineLevel="3">
      <c r="A178" s="41" t="s">
        <v>304</v>
      </c>
      <c r="B178" s="32" t="s">
        <v>197</v>
      </c>
      <c r="C178" s="68"/>
      <c r="D178" s="62" t="s">
        <v>45</v>
      </c>
      <c r="E178" s="8"/>
      <c r="F178" s="98"/>
      <c r="G178" s="98"/>
      <c r="H178" s="96">
        <f t="shared" si="33"/>
        <v>0</v>
      </c>
      <c r="I178" s="96">
        <f t="shared" si="34"/>
        <v>0</v>
      </c>
      <c r="J178" s="96">
        <f t="shared" si="34"/>
        <v>0</v>
      </c>
      <c r="K178" s="94">
        <f t="shared" si="32"/>
        <v>0</v>
      </c>
    </row>
    <row r="179" spans="1:11" s="5" customFormat="1" ht="17" hidden="1" outlineLevel="3">
      <c r="A179" s="41" t="s">
        <v>305</v>
      </c>
      <c r="B179" s="32" t="s">
        <v>206</v>
      </c>
      <c r="C179" s="68"/>
      <c r="D179" s="62" t="s">
        <v>45</v>
      </c>
      <c r="E179" s="8"/>
      <c r="F179" s="98"/>
      <c r="G179" s="98"/>
      <c r="H179" s="96">
        <f t="shared" si="33"/>
        <v>0</v>
      </c>
      <c r="I179" s="96">
        <f t="shared" si="34"/>
        <v>0</v>
      </c>
      <c r="J179" s="96">
        <f t="shared" si="34"/>
        <v>0</v>
      </c>
      <c r="K179" s="94">
        <f t="shared" si="32"/>
        <v>0</v>
      </c>
    </row>
    <row r="180" spans="1:11" s="5" customFormat="1" ht="17" hidden="1" outlineLevel="3">
      <c r="A180" s="41" t="s">
        <v>306</v>
      </c>
      <c r="B180" s="32" t="s">
        <v>195</v>
      </c>
      <c r="C180" s="68" t="s">
        <v>196</v>
      </c>
      <c r="D180" s="62" t="s">
        <v>45</v>
      </c>
      <c r="E180" s="8"/>
      <c r="F180" s="98"/>
      <c r="G180" s="98"/>
      <c r="H180" s="96">
        <f t="shared" si="33"/>
        <v>0</v>
      </c>
      <c r="I180" s="96">
        <f t="shared" si="34"/>
        <v>0</v>
      </c>
      <c r="J180" s="96">
        <f t="shared" si="34"/>
        <v>0</v>
      </c>
      <c r="K180" s="94">
        <f t="shared" si="32"/>
        <v>0</v>
      </c>
    </row>
    <row r="181" spans="1:11" s="5" customFormat="1" ht="17" hidden="1" outlineLevel="3">
      <c r="A181" s="41" t="s">
        <v>532</v>
      </c>
      <c r="B181" s="32" t="s">
        <v>193</v>
      </c>
      <c r="C181" s="68" t="s">
        <v>194</v>
      </c>
      <c r="D181" s="62" t="s">
        <v>25</v>
      </c>
      <c r="E181" s="8"/>
      <c r="F181" s="98"/>
      <c r="G181" s="98"/>
      <c r="H181" s="96">
        <f t="shared" si="33"/>
        <v>0</v>
      </c>
      <c r="I181" s="96">
        <f t="shared" si="34"/>
        <v>0</v>
      </c>
      <c r="J181" s="96">
        <f t="shared" si="34"/>
        <v>0</v>
      </c>
      <c r="K181" s="94">
        <f t="shared" si="32"/>
        <v>0</v>
      </c>
    </row>
    <row r="182" spans="1:11" s="5" customFormat="1" ht="34" hidden="1" outlineLevel="3">
      <c r="A182" s="41" t="s">
        <v>533</v>
      </c>
      <c r="B182" s="32" t="s">
        <v>295</v>
      </c>
      <c r="C182" s="68" t="s">
        <v>296</v>
      </c>
      <c r="D182" s="62" t="s">
        <v>25</v>
      </c>
      <c r="E182" s="8"/>
      <c r="F182" s="98"/>
      <c r="G182" s="98"/>
      <c r="H182" s="96">
        <f t="shared" si="33"/>
        <v>0</v>
      </c>
      <c r="I182" s="96">
        <f t="shared" si="34"/>
        <v>0</v>
      </c>
      <c r="J182" s="96">
        <f t="shared" si="34"/>
        <v>0</v>
      </c>
      <c r="K182" s="94">
        <f t="shared" si="32"/>
        <v>0</v>
      </c>
    </row>
    <row r="183" spans="1:11" s="5" customFormat="1" ht="34" hidden="1" outlineLevel="3">
      <c r="A183" s="41" t="s">
        <v>534</v>
      </c>
      <c r="B183" s="32" t="s">
        <v>299</v>
      </c>
      <c r="C183" s="68" t="s">
        <v>298</v>
      </c>
      <c r="D183" s="62" t="s">
        <v>25</v>
      </c>
      <c r="E183" s="8"/>
      <c r="F183" s="98"/>
      <c r="G183" s="98"/>
      <c r="H183" s="96">
        <f t="shared" si="33"/>
        <v>0</v>
      </c>
      <c r="I183" s="96">
        <f t="shared" si="34"/>
        <v>0</v>
      </c>
      <c r="J183" s="96">
        <f t="shared" si="34"/>
        <v>0</v>
      </c>
      <c r="K183" s="94">
        <f t="shared" si="32"/>
        <v>0</v>
      </c>
    </row>
    <row r="184" spans="1:11" s="5" customFormat="1" ht="34" hidden="1" outlineLevel="3">
      <c r="A184" s="41" t="s">
        <v>535</v>
      </c>
      <c r="B184" s="32" t="s">
        <v>299</v>
      </c>
      <c r="C184" s="68" t="s">
        <v>298</v>
      </c>
      <c r="D184" s="62" t="s">
        <v>25</v>
      </c>
      <c r="E184" s="8"/>
      <c r="F184" s="98"/>
      <c r="G184" s="98"/>
      <c r="H184" s="96">
        <f t="shared" si="33"/>
        <v>0</v>
      </c>
      <c r="I184" s="96">
        <f t="shared" si="34"/>
        <v>0</v>
      </c>
      <c r="J184" s="96">
        <f t="shared" si="34"/>
        <v>0</v>
      </c>
      <c r="K184" s="94">
        <f t="shared" si="32"/>
        <v>0</v>
      </c>
    </row>
    <row r="185" spans="1:11" hidden="1" outlineLevel="3">
      <c r="A185" s="39"/>
      <c r="B185" s="40"/>
      <c r="C185" s="68"/>
      <c r="D185" s="66"/>
      <c r="E185" s="8"/>
      <c r="F185" s="98"/>
      <c r="G185" s="98"/>
      <c r="H185" s="96">
        <f t="shared" si="33"/>
        <v>0</v>
      </c>
      <c r="I185" s="96">
        <f t="shared" si="34"/>
        <v>0</v>
      </c>
      <c r="J185" s="96">
        <f t="shared" si="34"/>
        <v>0</v>
      </c>
      <c r="K185" s="94">
        <f t="shared" si="32"/>
        <v>0</v>
      </c>
    </row>
    <row r="186" spans="1:11" hidden="1" outlineLevel="3">
      <c r="A186" s="39"/>
      <c r="B186" s="40"/>
      <c r="C186" s="68"/>
      <c r="D186" s="66"/>
      <c r="E186" s="8"/>
      <c r="F186" s="98"/>
      <c r="G186" s="98"/>
      <c r="H186" s="96">
        <f t="shared" si="33"/>
        <v>0</v>
      </c>
      <c r="I186" s="96">
        <f t="shared" si="34"/>
        <v>0</v>
      </c>
      <c r="J186" s="96">
        <f t="shared" si="34"/>
        <v>0</v>
      </c>
      <c r="K186" s="94">
        <f t="shared" si="32"/>
        <v>0</v>
      </c>
    </row>
    <row r="187" spans="1:11" hidden="1" outlineLevel="3">
      <c r="A187" s="39"/>
      <c r="B187" s="40"/>
      <c r="C187" s="68"/>
      <c r="D187" s="66"/>
      <c r="E187" s="8"/>
      <c r="F187" s="98"/>
      <c r="G187" s="98"/>
      <c r="H187" s="96">
        <f t="shared" si="33"/>
        <v>0</v>
      </c>
      <c r="I187" s="96">
        <f t="shared" si="34"/>
        <v>0</v>
      </c>
      <c r="J187" s="96">
        <f t="shared" si="34"/>
        <v>0</v>
      </c>
      <c r="K187" s="94">
        <f t="shared" si="32"/>
        <v>0</v>
      </c>
    </row>
    <row r="188" spans="1:11" ht="34" hidden="1" outlineLevel="2">
      <c r="A188" s="39" t="s">
        <v>278</v>
      </c>
      <c r="B188" s="31" t="s">
        <v>317</v>
      </c>
      <c r="C188" s="68"/>
      <c r="D188" s="60" t="s">
        <v>45</v>
      </c>
      <c r="E188" s="8"/>
      <c r="F188" s="93">
        <f>IF(E188&gt;0,I188/E188,0)</f>
        <v>0</v>
      </c>
      <c r="G188" s="93">
        <f>IF(E188&gt;0,J188/E188,0)</f>
        <v>0</v>
      </c>
      <c r="H188" s="93">
        <f>F188+G188</f>
        <v>0</v>
      </c>
      <c r="I188" s="93">
        <f>SUM(I189:I197)-I197</f>
        <v>0</v>
      </c>
      <c r="J188" s="93">
        <f>SUM(J189:J197)-J197</f>
        <v>0</v>
      </c>
      <c r="K188" s="94">
        <f t="shared" si="32"/>
        <v>0</v>
      </c>
    </row>
    <row r="189" spans="1:11" s="5" customFormat="1" ht="17" hidden="1" outlineLevel="3">
      <c r="A189" s="41" t="s">
        <v>279</v>
      </c>
      <c r="B189" s="32" t="s">
        <v>204</v>
      </c>
      <c r="C189" s="68"/>
      <c r="D189" s="62" t="s">
        <v>25</v>
      </c>
      <c r="E189" s="8"/>
      <c r="F189" s="98"/>
      <c r="G189" s="98"/>
      <c r="H189" s="96">
        <f t="shared" ref="H189:H196" si="35">F189+G189</f>
        <v>0</v>
      </c>
      <c r="I189" s="96">
        <f t="shared" ref="I189:J196" si="36">$E189*F189</f>
        <v>0</v>
      </c>
      <c r="J189" s="96">
        <f t="shared" si="36"/>
        <v>0</v>
      </c>
      <c r="K189" s="94">
        <f t="shared" si="32"/>
        <v>0</v>
      </c>
    </row>
    <row r="190" spans="1:11" s="5" customFormat="1" ht="17" hidden="1" outlineLevel="3">
      <c r="A190" s="41" t="s">
        <v>280</v>
      </c>
      <c r="B190" s="32" t="s">
        <v>205</v>
      </c>
      <c r="C190" s="68" t="s">
        <v>323</v>
      </c>
      <c r="D190" s="62" t="s">
        <v>45</v>
      </c>
      <c r="E190" s="8"/>
      <c r="F190" s="98"/>
      <c r="G190" s="98"/>
      <c r="H190" s="96">
        <f t="shared" si="35"/>
        <v>0</v>
      </c>
      <c r="I190" s="96">
        <f t="shared" si="36"/>
        <v>0</v>
      </c>
      <c r="J190" s="96">
        <f t="shared" si="36"/>
        <v>0</v>
      </c>
      <c r="K190" s="94">
        <f t="shared" si="32"/>
        <v>0</v>
      </c>
    </row>
    <row r="191" spans="1:11" s="5" customFormat="1" ht="17" hidden="1" outlineLevel="3">
      <c r="A191" s="41" t="s">
        <v>281</v>
      </c>
      <c r="B191" s="32" t="s">
        <v>202</v>
      </c>
      <c r="C191" s="68" t="s">
        <v>323</v>
      </c>
      <c r="D191" s="62" t="s">
        <v>25</v>
      </c>
      <c r="E191" s="8"/>
      <c r="F191" s="98"/>
      <c r="G191" s="98"/>
      <c r="H191" s="96">
        <f t="shared" si="35"/>
        <v>0</v>
      </c>
      <c r="I191" s="96">
        <f t="shared" si="36"/>
        <v>0</v>
      </c>
      <c r="J191" s="96">
        <f t="shared" si="36"/>
        <v>0</v>
      </c>
      <c r="K191" s="94">
        <f t="shared" si="32"/>
        <v>0</v>
      </c>
    </row>
    <row r="192" spans="1:11" s="5" customFormat="1" ht="17" hidden="1" outlineLevel="3">
      <c r="A192" s="41" t="s">
        <v>282</v>
      </c>
      <c r="B192" s="32" t="s">
        <v>206</v>
      </c>
      <c r="C192" s="68"/>
      <c r="D192" s="62" t="s">
        <v>45</v>
      </c>
      <c r="E192" s="8"/>
      <c r="F192" s="98"/>
      <c r="G192" s="98"/>
      <c r="H192" s="96">
        <f t="shared" si="35"/>
        <v>0</v>
      </c>
      <c r="I192" s="96">
        <f t="shared" si="36"/>
        <v>0</v>
      </c>
      <c r="J192" s="96">
        <f t="shared" si="36"/>
        <v>0</v>
      </c>
      <c r="K192" s="94">
        <f t="shared" si="32"/>
        <v>0</v>
      </c>
    </row>
    <row r="193" spans="1:11" ht="34" hidden="1" outlineLevel="3">
      <c r="A193" s="41" t="s">
        <v>283</v>
      </c>
      <c r="B193" s="32" t="s">
        <v>595</v>
      </c>
      <c r="C193" s="68" t="s">
        <v>596</v>
      </c>
      <c r="D193" s="62" t="s">
        <v>45</v>
      </c>
      <c r="E193" s="8"/>
      <c r="F193" s="98"/>
      <c r="G193" s="98"/>
      <c r="H193" s="96">
        <f t="shared" si="35"/>
        <v>0</v>
      </c>
      <c r="I193" s="96">
        <f t="shared" si="36"/>
        <v>0</v>
      </c>
      <c r="J193" s="96">
        <f t="shared" si="36"/>
        <v>0</v>
      </c>
      <c r="K193" s="94">
        <f t="shared" si="32"/>
        <v>0</v>
      </c>
    </row>
    <row r="194" spans="1:11" hidden="1" outlineLevel="3">
      <c r="A194" s="39"/>
      <c r="B194" s="40"/>
      <c r="C194" s="68"/>
      <c r="D194" s="66"/>
      <c r="E194" s="8"/>
      <c r="F194" s="98"/>
      <c r="G194" s="98"/>
      <c r="H194" s="96">
        <f t="shared" si="35"/>
        <v>0</v>
      </c>
      <c r="I194" s="96">
        <f t="shared" si="36"/>
        <v>0</v>
      </c>
      <c r="J194" s="96">
        <f t="shared" si="36"/>
        <v>0</v>
      </c>
      <c r="K194" s="94">
        <f t="shared" si="32"/>
        <v>0</v>
      </c>
    </row>
    <row r="195" spans="1:11" hidden="1" outlineLevel="3">
      <c r="A195" s="39"/>
      <c r="B195" s="40"/>
      <c r="C195" s="68"/>
      <c r="D195" s="66"/>
      <c r="E195" s="8"/>
      <c r="F195" s="98"/>
      <c r="G195" s="98"/>
      <c r="H195" s="96">
        <f t="shared" si="35"/>
        <v>0</v>
      </c>
      <c r="I195" s="96">
        <f t="shared" si="36"/>
        <v>0</v>
      </c>
      <c r="J195" s="96">
        <f t="shared" si="36"/>
        <v>0</v>
      </c>
      <c r="K195" s="94">
        <f t="shared" si="32"/>
        <v>0</v>
      </c>
    </row>
    <row r="196" spans="1:11" hidden="1" outlineLevel="3">
      <c r="A196" s="39"/>
      <c r="B196" s="40"/>
      <c r="C196" s="68"/>
      <c r="D196" s="66"/>
      <c r="E196" s="8"/>
      <c r="F196" s="98"/>
      <c r="G196" s="98"/>
      <c r="H196" s="96">
        <f t="shared" si="35"/>
        <v>0</v>
      </c>
      <c r="I196" s="96">
        <f t="shared" si="36"/>
        <v>0</v>
      </c>
      <c r="J196" s="96">
        <f t="shared" si="36"/>
        <v>0</v>
      </c>
      <c r="K196" s="94">
        <f t="shared" si="32"/>
        <v>0</v>
      </c>
    </row>
    <row r="197" spans="1:11" ht="34" hidden="1" outlineLevel="2">
      <c r="A197" s="39" t="s">
        <v>307</v>
      </c>
      <c r="B197" s="31" t="s">
        <v>318</v>
      </c>
      <c r="C197" s="68"/>
      <c r="D197" s="60" t="s">
        <v>45</v>
      </c>
      <c r="E197" s="8"/>
      <c r="F197" s="93">
        <f>IF(E197&gt;0,I197/E197,0)</f>
        <v>0</v>
      </c>
      <c r="G197" s="93">
        <f>IF(E197&gt;0,J197/E197,0)</f>
        <v>0</v>
      </c>
      <c r="H197" s="93">
        <f>F197+G197</f>
        <v>0</v>
      </c>
      <c r="I197" s="93">
        <f>SUM(I198:I209)-I209</f>
        <v>0</v>
      </c>
      <c r="J197" s="93">
        <f>SUM(J198:J209)-J209</f>
        <v>0</v>
      </c>
      <c r="K197" s="94">
        <f t="shared" si="32"/>
        <v>0</v>
      </c>
    </row>
    <row r="198" spans="1:11" s="5" customFormat="1" ht="17" hidden="1" outlineLevel="3">
      <c r="A198" s="41" t="s">
        <v>308</v>
      </c>
      <c r="B198" s="32" t="s">
        <v>204</v>
      </c>
      <c r="C198" s="68"/>
      <c r="D198" s="62" t="s">
        <v>25</v>
      </c>
      <c r="E198" s="8"/>
      <c r="F198" s="98"/>
      <c r="G198" s="98"/>
      <c r="H198" s="96">
        <f t="shared" ref="H198:H208" si="37">F198+G198</f>
        <v>0</v>
      </c>
      <c r="I198" s="96">
        <f t="shared" ref="I198:J208" si="38">$E198*F198</f>
        <v>0</v>
      </c>
      <c r="J198" s="96">
        <f t="shared" si="38"/>
        <v>0</v>
      </c>
      <c r="K198" s="94">
        <f t="shared" si="32"/>
        <v>0</v>
      </c>
    </row>
    <row r="199" spans="1:11" s="5" customFormat="1" ht="17" hidden="1" outlineLevel="3">
      <c r="A199" s="41" t="s">
        <v>309</v>
      </c>
      <c r="B199" s="32" t="s">
        <v>205</v>
      </c>
      <c r="C199" s="68" t="s">
        <v>323</v>
      </c>
      <c r="D199" s="62" t="s">
        <v>45</v>
      </c>
      <c r="E199" s="8"/>
      <c r="F199" s="98"/>
      <c r="G199" s="98"/>
      <c r="H199" s="96">
        <f t="shared" si="37"/>
        <v>0</v>
      </c>
      <c r="I199" s="96">
        <f t="shared" si="38"/>
        <v>0</v>
      </c>
      <c r="J199" s="96">
        <f t="shared" si="38"/>
        <v>0</v>
      </c>
      <c r="K199" s="94">
        <f t="shared" si="32"/>
        <v>0</v>
      </c>
    </row>
    <row r="200" spans="1:11" s="5" customFormat="1" ht="17" hidden="1" outlineLevel="3">
      <c r="A200" s="41" t="s">
        <v>310</v>
      </c>
      <c r="B200" s="32" t="s">
        <v>202</v>
      </c>
      <c r="C200" s="68" t="s">
        <v>225</v>
      </c>
      <c r="D200" s="62" t="s">
        <v>25</v>
      </c>
      <c r="E200" s="8"/>
      <c r="F200" s="98"/>
      <c r="G200" s="98"/>
      <c r="H200" s="96">
        <f t="shared" si="37"/>
        <v>0</v>
      </c>
      <c r="I200" s="96">
        <f t="shared" si="38"/>
        <v>0</v>
      </c>
      <c r="J200" s="96">
        <f t="shared" si="38"/>
        <v>0</v>
      </c>
      <c r="K200" s="94">
        <f t="shared" si="32"/>
        <v>0</v>
      </c>
    </row>
    <row r="201" spans="1:11" s="5" customFormat="1" ht="17" hidden="1" outlineLevel="3">
      <c r="A201" s="41" t="s">
        <v>536</v>
      </c>
      <c r="B201" s="32" t="s">
        <v>203</v>
      </c>
      <c r="C201" s="68" t="s">
        <v>225</v>
      </c>
      <c r="D201" s="62" t="s">
        <v>25</v>
      </c>
      <c r="E201" s="8"/>
      <c r="F201" s="98"/>
      <c r="G201" s="98"/>
      <c r="H201" s="96">
        <f t="shared" si="37"/>
        <v>0</v>
      </c>
      <c r="I201" s="96">
        <f t="shared" si="38"/>
        <v>0</v>
      </c>
      <c r="J201" s="96">
        <f t="shared" si="38"/>
        <v>0</v>
      </c>
      <c r="K201" s="94">
        <f t="shared" si="32"/>
        <v>0</v>
      </c>
    </row>
    <row r="202" spans="1:11" s="5" customFormat="1" ht="17" hidden="1" outlineLevel="3">
      <c r="A202" s="41" t="s">
        <v>537</v>
      </c>
      <c r="B202" s="32" t="s">
        <v>197</v>
      </c>
      <c r="C202" s="68"/>
      <c r="D202" s="62" t="s">
        <v>45</v>
      </c>
      <c r="E202" s="8"/>
      <c r="F202" s="98"/>
      <c r="G202" s="98"/>
      <c r="H202" s="96">
        <f t="shared" si="37"/>
        <v>0</v>
      </c>
      <c r="I202" s="96">
        <f t="shared" si="38"/>
        <v>0</v>
      </c>
      <c r="J202" s="96">
        <f t="shared" si="38"/>
        <v>0</v>
      </c>
      <c r="K202" s="94">
        <f t="shared" si="32"/>
        <v>0</v>
      </c>
    </row>
    <row r="203" spans="1:11" s="5" customFormat="1" ht="17" hidden="1" outlineLevel="3">
      <c r="A203" s="41" t="s">
        <v>538</v>
      </c>
      <c r="B203" s="32" t="s">
        <v>206</v>
      </c>
      <c r="C203" s="68"/>
      <c r="D203" s="62" t="s">
        <v>45</v>
      </c>
      <c r="E203" s="8"/>
      <c r="F203" s="98"/>
      <c r="G203" s="98"/>
      <c r="H203" s="96">
        <f t="shared" si="37"/>
        <v>0</v>
      </c>
      <c r="I203" s="96">
        <f t="shared" si="38"/>
        <v>0</v>
      </c>
      <c r="J203" s="96">
        <f t="shared" si="38"/>
        <v>0</v>
      </c>
      <c r="K203" s="94">
        <f t="shared" si="32"/>
        <v>0</v>
      </c>
    </row>
    <row r="204" spans="1:11" s="5" customFormat="1" ht="17" hidden="1" outlineLevel="3">
      <c r="A204" s="41" t="s">
        <v>539</v>
      </c>
      <c r="B204" s="32" t="s">
        <v>223</v>
      </c>
      <c r="C204" s="68" t="s">
        <v>225</v>
      </c>
      <c r="D204" s="62" t="s">
        <v>25</v>
      </c>
      <c r="E204" s="8"/>
      <c r="F204" s="98"/>
      <c r="G204" s="98"/>
      <c r="H204" s="96">
        <f t="shared" si="37"/>
        <v>0</v>
      </c>
      <c r="I204" s="96">
        <f t="shared" si="38"/>
        <v>0</v>
      </c>
      <c r="J204" s="96">
        <f t="shared" si="38"/>
        <v>0</v>
      </c>
      <c r="K204" s="94">
        <f t="shared" si="32"/>
        <v>0</v>
      </c>
    </row>
    <row r="205" spans="1:11" s="5" customFormat="1" ht="34" hidden="1" outlineLevel="3">
      <c r="A205" s="41" t="s">
        <v>540</v>
      </c>
      <c r="B205" s="32" t="s">
        <v>597</v>
      </c>
      <c r="C205" s="68" t="s">
        <v>596</v>
      </c>
      <c r="D205" s="62" t="s">
        <v>45</v>
      </c>
      <c r="E205" s="8"/>
      <c r="F205" s="98"/>
      <c r="G205" s="98"/>
      <c r="H205" s="96">
        <f t="shared" si="37"/>
        <v>0</v>
      </c>
      <c r="I205" s="96">
        <f t="shared" si="38"/>
        <v>0</v>
      </c>
      <c r="J205" s="96">
        <f t="shared" si="38"/>
        <v>0</v>
      </c>
      <c r="K205" s="94">
        <f t="shared" si="32"/>
        <v>0</v>
      </c>
    </row>
    <row r="206" spans="1:11" hidden="1" outlineLevel="3">
      <c r="A206" s="39"/>
      <c r="B206" s="40"/>
      <c r="C206" s="68"/>
      <c r="D206" s="66"/>
      <c r="E206" s="8"/>
      <c r="F206" s="98"/>
      <c r="G206" s="98"/>
      <c r="H206" s="96">
        <f t="shared" si="37"/>
        <v>0</v>
      </c>
      <c r="I206" s="96">
        <f t="shared" si="38"/>
        <v>0</v>
      </c>
      <c r="J206" s="96">
        <f t="shared" si="38"/>
        <v>0</v>
      </c>
      <c r="K206" s="94">
        <f t="shared" si="32"/>
        <v>0</v>
      </c>
    </row>
    <row r="207" spans="1:11" hidden="1" outlineLevel="3">
      <c r="A207" s="39"/>
      <c r="B207" s="40"/>
      <c r="C207" s="68"/>
      <c r="D207" s="66"/>
      <c r="E207" s="8"/>
      <c r="F207" s="98"/>
      <c r="G207" s="98"/>
      <c r="H207" s="96">
        <f t="shared" si="37"/>
        <v>0</v>
      </c>
      <c r="I207" s="96">
        <f t="shared" si="38"/>
        <v>0</v>
      </c>
      <c r="J207" s="96">
        <f t="shared" si="38"/>
        <v>0</v>
      </c>
      <c r="K207" s="94">
        <f t="shared" si="32"/>
        <v>0</v>
      </c>
    </row>
    <row r="208" spans="1:11" hidden="1" outlineLevel="3">
      <c r="A208" s="39"/>
      <c r="B208" s="40"/>
      <c r="C208" s="68"/>
      <c r="D208" s="66"/>
      <c r="E208" s="8"/>
      <c r="F208" s="98"/>
      <c r="G208" s="98"/>
      <c r="H208" s="96">
        <f t="shared" si="37"/>
        <v>0</v>
      </c>
      <c r="I208" s="96">
        <f t="shared" si="38"/>
        <v>0</v>
      </c>
      <c r="J208" s="96">
        <f t="shared" si="38"/>
        <v>0</v>
      </c>
      <c r="K208" s="94">
        <f t="shared" si="32"/>
        <v>0</v>
      </c>
    </row>
    <row r="209" spans="1:11" ht="34" hidden="1" outlineLevel="2">
      <c r="A209" s="39" t="s">
        <v>311</v>
      </c>
      <c r="B209" s="31" t="s">
        <v>329</v>
      </c>
      <c r="C209" s="68"/>
      <c r="D209" s="60" t="s">
        <v>45</v>
      </c>
      <c r="E209" s="8"/>
      <c r="F209" s="93">
        <f>IF(E209&gt;0,I209/E209,0)</f>
        <v>0</v>
      </c>
      <c r="G209" s="93">
        <f>IF(E209&gt;0,J209/E209,0)</f>
        <v>0</v>
      </c>
      <c r="H209" s="93">
        <f>F209+G209</f>
        <v>0</v>
      </c>
      <c r="I209" s="93">
        <f>SUM(I210:I220)-I220</f>
        <v>0</v>
      </c>
      <c r="J209" s="93">
        <f>SUM(J210:J220)-J220</f>
        <v>0</v>
      </c>
      <c r="K209" s="94">
        <f t="shared" si="32"/>
        <v>0</v>
      </c>
    </row>
    <row r="210" spans="1:11" s="5" customFormat="1" ht="17" hidden="1" outlineLevel="3">
      <c r="A210" s="41" t="s">
        <v>312</v>
      </c>
      <c r="B210" s="32" t="s">
        <v>204</v>
      </c>
      <c r="C210" s="68"/>
      <c r="D210" s="62" t="s">
        <v>25</v>
      </c>
      <c r="E210" s="8"/>
      <c r="F210" s="98"/>
      <c r="G210" s="98"/>
      <c r="H210" s="96">
        <f t="shared" ref="H210:H219" si="39">F210+G210</f>
        <v>0</v>
      </c>
      <c r="I210" s="96">
        <f t="shared" ref="I210:J219" si="40">$E210*F210</f>
        <v>0</v>
      </c>
      <c r="J210" s="96">
        <f t="shared" si="40"/>
        <v>0</v>
      </c>
      <c r="K210" s="94">
        <f t="shared" si="32"/>
        <v>0</v>
      </c>
    </row>
    <row r="211" spans="1:11" s="5" customFormat="1" ht="17" hidden="1" outlineLevel="3">
      <c r="A211" s="41" t="s">
        <v>324</v>
      </c>
      <c r="B211" s="32" t="s">
        <v>205</v>
      </c>
      <c r="C211" s="68" t="s">
        <v>323</v>
      </c>
      <c r="D211" s="62" t="s">
        <v>45</v>
      </c>
      <c r="E211" s="8"/>
      <c r="F211" s="98"/>
      <c r="G211" s="98"/>
      <c r="H211" s="96">
        <f t="shared" si="39"/>
        <v>0</v>
      </c>
      <c r="I211" s="96">
        <f t="shared" si="40"/>
        <v>0</v>
      </c>
      <c r="J211" s="96">
        <f t="shared" si="40"/>
        <v>0</v>
      </c>
      <c r="K211" s="94">
        <f t="shared" si="32"/>
        <v>0</v>
      </c>
    </row>
    <row r="212" spans="1:11" s="5" customFormat="1" ht="17" hidden="1" outlineLevel="3">
      <c r="A212" s="41" t="s">
        <v>541</v>
      </c>
      <c r="B212" s="32" t="s">
        <v>202</v>
      </c>
      <c r="C212" s="68" t="s">
        <v>225</v>
      </c>
      <c r="D212" s="62" t="s">
        <v>25</v>
      </c>
      <c r="E212" s="8"/>
      <c r="F212" s="98"/>
      <c r="G212" s="98"/>
      <c r="H212" s="96">
        <f t="shared" si="39"/>
        <v>0</v>
      </c>
      <c r="I212" s="96">
        <f t="shared" si="40"/>
        <v>0</v>
      </c>
      <c r="J212" s="96">
        <f t="shared" si="40"/>
        <v>0</v>
      </c>
      <c r="K212" s="94">
        <f t="shared" si="32"/>
        <v>0</v>
      </c>
    </row>
    <row r="213" spans="1:11" s="5" customFormat="1" ht="17" hidden="1" outlineLevel="3">
      <c r="A213" s="41" t="s">
        <v>542</v>
      </c>
      <c r="B213" s="32" t="s">
        <v>203</v>
      </c>
      <c r="C213" s="68" t="s">
        <v>225</v>
      </c>
      <c r="D213" s="62" t="s">
        <v>25</v>
      </c>
      <c r="E213" s="8"/>
      <c r="F213" s="98"/>
      <c r="G213" s="98"/>
      <c r="H213" s="96">
        <f t="shared" si="39"/>
        <v>0</v>
      </c>
      <c r="I213" s="96">
        <f t="shared" si="40"/>
        <v>0</v>
      </c>
      <c r="J213" s="96">
        <f t="shared" si="40"/>
        <v>0</v>
      </c>
      <c r="K213" s="94">
        <f t="shared" si="32"/>
        <v>0</v>
      </c>
    </row>
    <row r="214" spans="1:11" s="5" customFormat="1" ht="17" hidden="1" outlineLevel="3">
      <c r="A214" s="41" t="s">
        <v>543</v>
      </c>
      <c r="B214" s="32" t="s">
        <v>197</v>
      </c>
      <c r="C214" s="68"/>
      <c r="D214" s="62" t="s">
        <v>45</v>
      </c>
      <c r="E214" s="8"/>
      <c r="F214" s="98"/>
      <c r="G214" s="98"/>
      <c r="H214" s="96">
        <f t="shared" si="39"/>
        <v>0</v>
      </c>
      <c r="I214" s="96">
        <f t="shared" si="40"/>
        <v>0</v>
      </c>
      <c r="J214" s="96">
        <f t="shared" si="40"/>
        <v>0</v>
      </c>
      <c r="K214" s="94">
        <f t="shared" si="32"/>
        <v>0</v>
      </c>
    </row>
    <row r="215" spans="1:11" s="5" customFormat="1" ht="17" hidden="1" outlineLevel="3">
      <c r="A215" s="41" t="s">
        <v>544</v>
      </c>
      <c r="B215" s="32" t="s">
        <v>206</v>
      </c>
      <c r="C215" s="68"/>
      <c r="D215" s="62" t="s">
        <v>45</v>
      </c>
      <c r="E215" s="8"/>
      <c r="F215" s="98"/>
      <c r="G215" s="98"/>
      <c r="H215" s="96">
        <f t="shared" si="39"/>
        <v>0</v>
      </c>
      <c r="I215" s="96">
        <f t="shared" si="40"/>
        <v>0</v>
      </c>
      <c r="J215" s="96">
        <f t="shared" si="40"/>
        <v>0</v>
      </c>
      <c r="K215" s="94">
        <f t="shared" si="32"/>
        <v>0</v>
      </c>
    </row>
    <row r="216" spans="1:11" s="5" customFormat="1" ht="17" hidden="1" outlineLevel="3">
      <c r="A216" s="41" t="s">
        <v>545</v>
      </c>
      <c r="B216" s="32" t="s">
        <v>320</v>
      </c>
      <c r="C216" s="68" t="s">
        <v>225</v>
      </c>
      <c r="D216" s="62" t="s">
        <v>45</v>
      </c>
      <c r="E216" s="8"/>
      <c r="F216" s="98"/>
      <c r="G216" s="98"/>
      <c r="H216" s="96">
        <f t="shared" si="39"/>
        <v>0</v>
      </c>
      <c r="I216" s="96">
        <f t="shared" si="40"/>
        <v>0</v>
      </c>
      <c r="J216" s="96">
        <f t="shared" si="40"/>
        <v>0</v>
      </c>
      <c r="K216" s="94">
        <f t="shared" si="32"/>
        <v>0</v>
      </c>
    </row>
    <row r="217" spans="1:11" hidden="1" outlineLevel="3">
      <c r="A217" s="39"/>
      <c r="B217" s="40"/>
      <c r="C217" s="68"/>
      <c r="D217" s="66"/>
      <c r="E217" s="8"/>
      <c r="F217" s="98"/>
      <c r="G217" s="98"/>
      <c r="H217" s="96">
        <f t="shared" si="39"/>
        <v>0</v>
      </c>
      <c r="I217" s="96">
        <f t="shared" si="40"/>
        <v>0</v>
      </c>
      <c r="J217" s="96">
        <f t="shared" si="40"/>
        <v>0</v>
      </c>
      <c r="K217" s="94">
        <f t="shared" si="32"/>
        <v>0</v>
      </c>
    </row>
    <row r="218" spans="1:11" hidden="1" outlineLevel="3">
      <c r="A218" s="39"/>
      <c r="B218" s="40"/>
      <c r="C218" s="68"/>
      <c r="D218" s="66"/>
      <c r="E218" s="8"/>
      <c r="F218" s="98"/>
      <c r="G218" s="98"/>
      <c r="H218" s="96">
        <f t="shared" si="39"/>
        <v>0</v>
      </c>
      <c r="I218" s="96">
        <f t="shared" si="40"/>
        <v>0</v>
      </c>
      <c r="J218" s="96">
        <f t="shared" si="40"/>
        <v>0</v>
      </c>
      <c r="K218" s="94">
        <f t="shared" si="32"/>
        <v>0</v>
      </c>
    </row>
    <row r="219" spans="1:11" hidden="1" outlineLevel="3">
      <c r="A219" s="39"/>
      <c r="B219" s="40"/>
      <c r="C219" s="68"/>
      <c r="D219" s="66"/>
      <c r="E219" s="8"/>
      <c r="F219" s="98"/>
      <c r="G219" s="98"/>
      <c r="H219" s="96">
        <f t="shared" si="39"/>
        <v>0</v>
      </c>
      <c r="I219" s="96">
        <f t="shared" si="40"/>
        <v>0</v>
      </c>
      <c r="J219" s="96">
        <f t="shared" si="40"/>
        <v>0</v>
      </c>
      <c r="K219" s="94">
        <f t="shared" si="32"/>
        <v>0</v>
      </c>
    </row>
    <row r="220" spans="1:11" ht="17" hidden="1" outlineLevel="2">
      <c r="A220" s="39" t="s">
        <v>313</v>
      </c>
      <c r="B220" s="31" t="s">
        <v>332</v>
      </c>
      <c r="C220" s="68"/>
      <c r="D220" s="60" t="s">
        <v>45</v>
      </c>
      <c r="E220" s="8"/>
      <c r="F220" s="93">
        <f>IF(E220&gt;0,I220/E220,0)</f>
        <v>0</v>
      </c>
      <c r="G220" s="93">
        <f>IF(E220&gt;0,J220/E220,0)</f>
        <v>0</v>
      </c>
      <c r="H220" s="93">
        <f>F220+G220</f>
        <v>0</v>
      </c>
      <c r="I220" s="93">
        <f>SUM(I221:I236)-I236</f>
        <v>0</v>
      </c>
      <c r="J220" s="93">
        <f>SUM(J221:J236)-J236</f>
        <v>0</v>
      </c>
      <c r="K220" s="94">
        <f t="shared" si="32"/>
        <v>0</v>
      </c>
    </row>
    <row r="221" spans="1:11" s="5" customFormat="1" ht="17" hidden="1" outlineLevel="3">
      <c r="A221" s="41" t="s">
        <v>314</v>
      </c>
      <c r="B221" s="32" t="s">
        <v>204</v>
      </c>
      <c r="C221" s="68" t="s">
        <v>225</v>
      </c>
      <c r="D221" s="62" t="s">
        <v>25</v>
      </c>
      <c r="E221" s="8"/>
      <c r="F221" s="98"/>
      <c r="G221" s="98"/>
      <c r="H221" s="96">
        <f t="shared" ref="H221:H235" si="41">F221+G221</f>
        <v>0</v>
      </c>
      <c r="I221" s="96">
        <f t="shared" ref="I221:J235" si="42">$E221*F221</f>
        <v>0</v>
      </c>
      <c r="J221" s="96">
        <f t="shared" si="42"/>
        <v>0</v>
      </c>
      <c r="K221" s="94">
        <f t="shared" si="32"/>
        <v>0</v>
      </c>
    </row>
    <row r="222" spans="1:11" s="5" customFormat="1" ht="17" hidden="1" outlineLevel="3">
      <c r="A222" s="41" t="s">
        <v>315</v>
      </c>
      <c r="B222" s="32" t="s">
        <v>205</v>
      </c>
      <c r="C222" s="68" t="s">
        <v>323</v>
      </c>
      <c r="D222" s="62" t="s">
        <v>45</v>
      </c>
      <c r="E222" s="8"/>
      <c r="F222" s="98"/>
      <c r="G222" s="98"/>
      <c r="H222" s="96">
        <f t="shared" si="41"/>
        <v>0</v>
      </c>
      <c r="I222" s="96">
        <f t="shared" si="42"/>
        <v>0</v>
      </c>
      <c r="J222" s="96">
        <f t="shared" si="42"/>
        <v>0</v>
      </c>
      <c r="K222" s="94">
        <f t="shared" ref="K222:K279" si="43">I222+J222</f>
        <v>0</v>
      </c>
    </row>
    <row r="223" spans="1:11" s="5" customFormat="1" ht="17" hidden="1" outlineLevel="3">
      <c r="A223" s="41" t="s">
        <v>546</v>
      </c>
      <c r="B223" s="32" t="s">
        <v>202</v>
      </c>
      <c r="C223" s="68" t="s">
        <v>225</v>
      </c>
      <c r="D223" s="62" t="s">
        <v>25</v>
      </c>
      <c r="E223" s="8"/>
      <c r="F223" s="98"/>
      <c r="G223" s="98"/>
      <c r="H223" s="96">
        <f t="shared" si="41"/>
        <v>0</v>
      </c>
      <c r="I223" s="96">
        <f t="shared" si="42"/>
        <v>0</v>
      </c>
      <c r="J223" s="96">
        <f t="shared" si="42"/>
        <v>0</v>
      </c>
      <c r="K223" s="94">
        <f t="shared" si="43"/>
        <v>0</v>
      </c>
    </row>
    <row r="224" spans="1:11" s="5" customFormat="1" ht="17" hidden="1" outlineLevel="3">
      <c r="A224" s="41" t="s">
        <v>547</v>
      </c>
      <c r="B224" s="32" t="s">
        <v>203</v>
      </c>
      <c r="C224" s="68" t="s">
        <v>225</v>
      </c>
      <c r="D224" s="62" t="s">
        <v>25</v>
      </c>
      <c r="E224" s="8"/>
      <c r="F224" s="98"/>
      <c r="G224" s="98"/>
      <c r="H224" s="96">
        <f t="shared" si="41"/>
        <v>0</v>
      </c>
      <c r="I224" s="96">
        <f t="shared" si="42"/>
        <v>0</v>
      </c>
      <c r="J224" s="96">
        <f t="shared" si="42"/>
        <v>0</v>
      </c>
      <c r="K224" s="94">
        <f t="shared" si="43"/>
        <v>0</v>
      </c>
    </row>
    <row r="225" spans="1:11" s="5" customFormat="1" ht="17" hidden="1" outlineLevel="3">
      <c r="A225" s="41" t="s">
        <v>548</v>
      </c>
      <c r="B225" s="32" t="s">
        <v>197</v>
      </c>
      <c r="C225" s="68"/>
      <c r="D225" s="62" t="s">
        <v>45</v>
      </c>
      <c r="E225" s="8"/>
      <c r="F225" s="98"/>
      <c r="G225" s="98"/>
      <c r="H225" s="96">
        <f t="shared" si="41"/>
        <v>0</v>
      </c>
      <c r="I225" s="96">
        <f t="shared" si="42"/>
        <v>0</v>
      </c>
      <c r="J225" s="96">
        <f t="shared" si="42"/>
        <v>0</v>
      </c>
      <c r="K225" s="94">
        <f t="shared" si="43"/>
        <v>0</v>
      </c>
    </row>
    <row r="226" spans="1:11" s="5" customFormat="1" ht="17" hidden="1" outlineLevel="3">
      <c r="A226" s="41" t="s">
        <v>549</v>
      </c>
      <c r="B226" s="32" t="s">
        <v>206</v>
      </c>
      <c r="C226" s="68"/>
      <c r="D226" s="62" t="s">
        <v>45</v>
      </c>
      <c r="E226" s="8"/>
      <c r="F226" s="98"/>
      <c r="G226" s="98"/>
      <c r="H226" s="96">
        <f t="shared" si="41"/>
        <v>0</v>
      </c>
      <c r="I226" s="96">
        <f t="shared" si="42"/>
        <v>0</v>
      </c>
      <c r="J226" s="96">
        <f t="shared" si="42"/>
        <v>0</v>
      </c>
      <c r="K226" s="94">
        <f t="shared" si="43"/>
        <v>0</v>
      </c>
    </row>
    <row r="227" spans="1:11" s="5" customFormat="1" ht="17" hidden="1" outlineLevel="3">
      <c r="A227" s="41" t="s">
        <v>550</v>
      </c>
      <c r="B227" s="32" t="s">
        <v>195</v>
      </c>
      <c r="C227" s="68" t="s">
        <v>196</v>
      </c>
      <c r="D227" s="62" t="s">
        <v>45</v>
      </c>
      <c r="E227" s="8"/>
      <c r="F227" s="98"/>
      <c r="G227" s="98"/>
      <c r="H227" s="96">
        <f t="shared" si="41"/>
        <v>0</v>
      </c>
      <c r="I227" s="96">
        <f t="shared" si="42"/>
        <v>0</v>
      </c>
      <c r="J227" s="96">
        <f t="shared" si="42"/>
        <v>0</v>
      </c>
      <c r="K227" s="94">
        <f t="shared" si="43"/>
        <v>0</v>
      </c>
    </row>
    <row r="228" spans="1:11" s="5" customFormat="1" ht="17" hidden="1" outlineLevel="3">
      <c r="A228" s="41" t="s">
        <v>551</v>
      </c>
      <c r="B228" s="32" t="s">
        <v>193</v>
      </c>
      <c r="C228" s="68" t="s">
        <v>194</v>
      </c>
      <c r="D228" s="62" t="s">
        <v>25</v>
      </c>
      <c r="E228" s="8"/>
      <c r="F228" s="98"/>
      <c r="G228" s="98"/>
      <c r="H228" s="96">
        <f t="shared" si="41"/>
        <v>0</v>
      </c>
      <c r="I228" s="96">
        <f t="shared" si="42"/>
        <v>0</v>
      </c>
      <c r="J228" s="96">
        <f t="shared" si="42"/>
        <v>0</v>
      </c>
      <c r="K228" s="94">
        <f t="shared" si="43"/>
        <v>0</v>
      </c>
    </row>
    <row r="229" spans="1:11" s="5" customFormat="1" ht="17" hidden="1" outlineLevel="3">
      <c r="A229" s="41" t="s">
        <v>552</v>
      </c>
      <c r="B229" s="32" t="s">
        <v>226</v>
      </c>
      <c r="C229" s="68" t="s">
        <v>227</v>
      </c>
      <c r="D229" s="62" t="s">
        <v>25</v>
      </c>
      <c r="E229" s="8"/>
      <c r="F229" s="98"/>
      <c r="G229" s="98"/>
      <c r="H229" s="96">
        <f t="shared" si="41"/>
        <v>0</v>
      </c>
      <c r="I229" s="96">
        <f t="shared" si="42"/>
        <v>0</v>
      </c>
      <c r="J229" s="96">
        <f t="shared" si="42"/>
        <v>0</v>
      </c>
      <c r="K229" s="94">
        <f t="shared" si="43"/>
        <v>0</v>
      </c>
    </row>
    <row r="230" spans="1:11" s="5" customFormat="1" ht="17" hidden="1" outlineLevel="3">
      <c r="A230" s="41" t="s">
        <v>553</v>
      </c>
      <c r="B230" s="32" t="s">
        <v>334</v>
      </c>
      <c r="C230" s="68" t="s">
        <v>225</v>
      </c>
      <c r="D230" s="62" t="s">
        <v>25</v>
      </c>
      <c r="E230" s="8"/>
      <c r="F230" s="98"/>
      <c r="G230" s="98"/>
      <c r="H230" s="96">
        <f t="shared" si="41"/>
        <v>0</v>
      </c>
      <c r="I230" s="96">
        <f t="shared" si="42"/>
        <v>0</v>
      </c>
      <c r="J230" s="96">
        <f t="shared" si="42"/>
        <v>0</v>
      </c>
      <c r="K230" s="94">
        <f t="shared" si="43"/>
        <v>0</v>
      </c>
    </row>
    <row r="231" spans="1:11" s="5" customFormat="1" ht="34" hidden="1" outlineLevel="3">
      <c r="A231" s="41" t="s">
        <v>554</v>
      </c>
      <c r="B231" s="32" t="s">
        <v>598</v>
      </c>
      <c r="C231" s="68" t="s">
        <v>596</v>
      </c>
      <c r="D231" s="62" t="s">
        <v>45</v>
      </c>
      <c r="E231" s="8"/>
      <c r="F231" s="98"/>
      <c r="G231" s="98"/>
      <c r="H231" s="96">
        <f t="shared" si="41"/>
        <v>0</v>
      </c>
      <c r="I231" s="96">
        <f t="shared" si="42"/>
        <v>0</v>
      </c>
      <c r="J231" s="96">
        <f t="shared" si="42"/>
        <v>0</v>
      </c>
      <c r="K231" s="94">
        <f t="shared" si="43"/>
        <v>0</v>
      </c>
    </row>
    <row r="232" spans="1:11" s="5" customFormat="1" ht="17" hidden="1" outlineLevel="3">
      <c r="A232" s="41" t="s">
        <v>555</v>
      </c>
      <c r="B232" s="32" t="s">
        <v>333</v>
      </c>
      <c r="C232" s="68" t="s">
        <v>225</v>
      </c>
      <c r="D232" s="62" t="s">
        <v>25</v>
      </c>
      <c r="E232" s="8"/>
      <c r="F232" s="98"/>
      <c r="G232" s="98"/>
      <c r="H232" s="96">
        <f t="shared" si="41"/>
        <v>0</v>
      </c>
      <c r="I232" s="96">
        <f t="shared" si="42"/>
        <v>0</v>
      </c>
      <c r="J232" s="96">
        <f t="shared" si="42"/>
        <v>0</v>
      </c>
      <c r="K232" s="94">
        <f t="shared" si="43"/>
        <v>0</v>
      </c>
    </row>
    <row r="233" spans="1:11" hidden="1" outlineLevel="3">
      <c r="A233" s="39"/>
      <c r="B233" s="40"/>
      <c r="C233" s="68"/>
      <c r="D233" s="66"/>
      <c r="E233" s="8"/>
      <c r="F233" s="98"/>
      <c r="G233" s="98"/>
      <c r="H233" s="96">
        <f t="shared" si="41"/>
        <v>0</v>
      </c>
      <c r="I233" s="96">
        <f t="shared" si="42"/>
        <v>0</v>
      </c>
      <c r="J233" s="96">
        <f t="shared" si="42"/>
        <v>0</v>
      </c>
      <c r="K233" s="94">
        <f t="shared" si="43"/>
        <v>0</v>
      </c>
    </row>
    <row r="234" spans="1:11" hidden="1" outlineLevel="3">
      <c r="A234" s="39"/>
      <c r="B234" s="40"/>
      <c r="C234" s="68"/>
      <c r="D234" s="66"/>
      <c r="E234" s="8"/>
      <c r="F234" s="98"/>
      <c r="G234" s="98"/>
      <c r="H234" s="96">
        <f t="shared" si="41"/>
        <v>0</v>
      </c>
      <c r="I234" s="96">
        <f t="shared" si="42"/>
        <v>0</v>
      </c>
      <c r="J234" s="96">
        <f t="shared" si="42"/>
        <v>0</v>
      </c>
      <c r="K234" s="94">
        <f t="shared" si="43"/>
        <v>0</v>
      </c>
    </row>
    <row r="235" spans="1:11" hidden="1" outlineLevel="3">
      <c r="A235" s="39"/>
      <c r="B235" s="40"/>
      <c r="C235" s="68"/>
      <c r="D235" s="66"/>
      <c r="E235" s="8"/>
      <c r="F235" s="98"/>
      <c r="G235" s="98"/>
      <c r="H235" s="96">
        <f t="shared" si="41"/>
        <v>0</v>
      </c>
      <c r="I235" s="96">
        <f t="shared" si="42"/>
        <v>0</v>
      </c>
      <c r="J235" s="96">
        <f t="shared" si="42"/>
        <v>0</v>
      </c>
      <c r="K235" s="94">
        <f t="shared" si="43"/>
        <v>0</v>
      </c>
    </row>
    <row r="236" spans="1:11" ht="17" hidden="1" outlineLevel="2">
      <c r="A236" s="39" t="s">
        <v>325</v>
      </c>
      <c r="B236" s="31" t="s">
        <v>330</v>
      </c>
      <c r="C236" s="68"/>
      <c r="D236" s="60" t="s">
        <v>45</v>
      </c>
      <c r="E236" s="8"/>
      <c r="F236" s="93">
        <f>IF(E236&gt;0,I236/E236,0)</f>
        <v>0</v>
      </c>
      <c r="G236" s="93">
        <f>IF(E236&gt;0,J236/E236,0)</f>
        <v>0</v>
      </c>
      <c r="H236" s="93">
        <f>F236+G236</f>
        <v>0</v>
      </c>
      <c r="I236" s="93">
        <f>SUM(I237:I243)-I243</f>
        <v>0</v>
      </c>
      <c r="J236" s="93">
        <f>SUM(J237:J243)-J243</f>
        <v>0</v>
      </c>
      <c r="K236" s="94">
        <f t="shared" si="43"/>
        <v>0</v>
      </c>
    </row>
    <row r="237" spans="1:11" s="5" customFormat="1" ht="17" hidden="1" outlineLevel="3">
      <c r="A237" s="41" t="s">
        <v>326</v>
      </c>
      <c r="B237" s="32" t="s">
        <v>204</v>
      </c>
      <c r="C237" s="68"/>
      <c r="D237" s="62" t="s">
        <v>25</v>
      </c>
      <c r="E237" s="8"/>
      <c r="F237" s="98"/>
      <c r="G237" s="98"/>
      <c r="H237" s="96">
        <f t="shared" ref="H237:H242" si="44">F237+G237</f>
        <v>0</v>
      </c>
      <c r="I237" s="96">
        <f t="shared" ref="I237:J242" si="45">$E237*F237</f>
        <v>0</v>
      </c>
      <c r="J237" s="96">
        <f t="shared" si="45"/>
        <v>0</v>
      </c>
      <c r="K237" s="94">
        <f t="shared" si="43"/>
        <v>0</v>
      </c>
    </row>
    <row r="238" spans="1:11" s="5" customFormat="1" ht="17" hidden="1" outlineLevel="3">
      <c r="A238" s="41" t="s">
        <v>338</v>
      </c>
      <c r="B238" s="32" t="s">
        <v>205</v>
      </c>
      <c r="C238" s="68" t="s">
        <v>323</v>
      </c>
      <c r="D238" s="62" t="s">
        <v>45</v>
      </c>
      <c r="E238" s="8"/>
      <c r="F238" s="98"/>
      <c r="G238" s="98"/>
      <c r="H238" s="96">
        <f t="shared" si="44"/>
        <v>0</v>
      </c>
      <c r="I238" s="96">
        <f t="shared" si="45"/>
        <v>0</v>
      </c>
      <c r="J238" s="96">
        <f t="shared" si="45"/>
        <v>0</v>
      </c>
      <c r="K238" s="94">
        <f t="shared" si="43"/>
        <v>0</v>
      </c>
    </row>
    <row r="239" spans="1:11" s="5" customFormat="1" ht="17" hidden="1" outlineLevel="3">
      <c r="A239" s="41" t="s">
        <v>556</v>
      </c>
      <c r="B239" s="32" t="s">
        <v>331</v>
      </c>
      <c r="C239" s="68" t="s">
        <v>225</v>
      </c>
      <c r="D239" s="62" t="s">
        <v>25</v>
      </c>
      <c r="E239" s="8"/>
      <c r="F239" s="98"/>
      <c r="G239" s="98"/>
      <c r="H239" s="96">
        <f t="shared" si="44"/>
        <v>0</v>
      </c>
      <c r="I239" s="96">
        <f t="shared" si="45"/>
        <v>0</v>
      </c>
      <c r="J239" s="96">
        <f t="shared" si="45"/>
        <v>0</v>
      </c>
      <c r="K239" s="94">
        <f t="shared" si="43"/>
        <v>0</v>
      </c>
    </row>
    <row r="240" spans="1:11" hidden="1" outlineLevel="3">
      <c r="A240" s="39"/>
      <c r="B240" s="40"/>
      <c r="C240" s="68"/>
      <c r="D240" s="66"/>
      <c r="E240" s="8"/>
      <c r="F240" s="98"/>
      <c r="G240" s="98"/>
      <c r="H240" s="96">
        <f t="shared" si="44"/>
        <v>0</v>
      </c>
      <c r="I240" s="96">
        <f t="shared" si="45"/>
        <v>0</v>
      </c>
      <c r="J240" s="96">
        <f t="shared" si="45"/>
        <v>0</v>
      </c>
      <c r="K240" s="94">
        <f t="shared" si="43"/>
        <v>0</v>
      </c>
    </row>
    <row r="241" spans="1:11" hidden="1" outlineLevel="3">
      <c r="A241" s="39"/>
      <c r="B241" s="40"/>
      <c r="C241" s="68"/>
      <c r="D241" s="66"/>
      <c r="E241" s="8"/>
      <c r="F241" s="98"/>
      <c r="G241" s="98"/>
      <c r="H241" s="96">
        <f t="shared" si="44"/>
        <v>0</v>
      </c>
      <c r="I241" s="96">
        <f t="shared" si="45"/>
        <v>0</v>
      </c>
      <c r="J241" s="96">
        <f t="shared" si="45"/>
        <v>0</v>
      </c>
      <c r="K241" s="94">
        <f t="shared" si="43"/>
        <v>0</v>
      </c>
    </row>
    <row r="242" spans="1:11" hidden="1" outlineLevel="3">
      <c r="A242" s="39"/>
      <c r="B242" s="40"/>
      <c r="C242" s="68"/>
      <c r="D242" s="66"/>
      <c r="E242" s="8"/>
      <c r="F242" s="98"/>
      <c r="G242" s="98"/>
      <c r="H242" s="96">
        <f t="shared" si="44"/>
        <v>0</v>
      </c>
      <c r="I242" s="96">
        <f t="shared" si="45"/>
        <v>0</v>
      </c>
      <c r="J242" s="96">
        <f t="shared" si="45"/>
        <v>0</v>
      </c>
      <c r="K242" s="94">
        <f t="shared" si="43"/>
        <v>0</v>
      </c>
    </row>
    <row r="243" spans="1:11" ht="17" hidden="1" outlineLevel="2">
      <c r="A243" s="39" t="s">
        <v>327</v>
      </c>
      <c r="B243" s="31" t="s">
        <v>336</v>
      </c>
      <c r="C243" s="68"/>
      <c r="D243" s="60" t="s">
        <v>45</v>
      </c>
      <c r="E243" s="8"/>
      <c r="F243" s="93">
        <f>IF(E243&gt;0,I243/E243,0)</f>
        <v>0</v>
      </c>
      <c r="G243" s="93">
        <f>IF(E243&gt;0,J243/E243,0)</f>
        <v>0</v>
      </c>
      <c r="H243" s="93">
        <f>F243+G243</f>
        <v>0</v>
      </c>
      <c r="I243" s="93">
        <f>SUM(I244:I249)-I249</f>
        <v>0</v>
      </c>
      <c r="J243" s="93">
        <f>SUM(J244:J249)-J249</f>
        <v>0</v>
      </c>
      <c r="K243" s="94">
        <f t="shared" si="43"/>
        <v>0</v>
      </c>
    </row>
    <row r="244" spans="1:11" s="5" customFormat="1" ht="17" hidden="1" outlineLevel="3">
      <c r="A244" s="41" t="s">
        <v>328</v>
      </c>
      <c r="B244" s="32" t="s">
        <v>203</v>
      </c>
      <c r="C244" s="68"/>
      <c r="D244" s="62" t="s">
        <v>25</v>
      </c>
      <c r="E244" s="8"/>
      <c r="F244" s="98"/>
      <c r="G244" s="98"/>
      <c r="H244" s="96">
        <f t="shared" ref="H244:H248" si="46">F244+G244</f>
        <v>0</v>
      </c>
      <c r="I244" s="96">
        <f t="shared" ref="I244:J248" si="47">$E244*F244</f>
        <v>0</v>
      </c>
      <c r="J244" s="96">
        <f t="shared" si="47"/>
        <v>0</v>
      </c>
      <c r="K244" s="94">
        <f t="shared" si="43"/>
        <v>0</v>
      </c>
    </row>
    <row r="245" spans="1:11" s="5" customFormat="1" ht="17" hidden="1" outlineLevel="3">
      <c r="A245" s="41" t="s">
        <v>557</v>
      </c>
      <c r="B245" s="32" t="s">
        <v>337</v>
      </c>
      <c r="C245" s="68" t="s">
        <v>225</v>
      </c>
      <c r="D245" s="62" t="s">
        <v>25</v>
      </c>
      <c r="E245" s="8"/>
      <c r="F245" s="98"/>
      <c r="G245" s="98"/>
      <c r="H245" s="96">
        <f t="shared" si="46"/>
        <v>0</v>
      </c>
      <c r="I245" s="96">
        <f t="shared" si="47"/>
        <v>0</v>
      </c>
      <c r="J245" s="96">
        <f t="shared" si="47"/>
        <v>0</v>
      </c>
      <c r="K245" s="94">
        <f t="shared" si="43"/>
        <v>0</v>
      </c>
    </row>
    <row r="246" spans="1:11" hidden="1" outlineLevel="3">
      <c r="A246" s="39"/>
      <c r="B246" s="40"/>
      <c r="C246" s="68"/>
      <c r="D246" s="66"/>
      <c r="E246" s="8"/>
      <c r="F246" s="98"/>
      <c r="G246" s="98"/>
      <c r="H246" s="96">
        <f t="shared" si="46"/>
        <v>0</v>
      </c>
      <c r="I246" s="96">
        <f t="shared" si="47"/>
        <v>0</v>
      </c>
      <c r="J246" s="96">
        <f t="shared" si="47"/>
        <v>0</v>
      </c>
      <c r="K246" s="94">
        <f t="shared" si="43"/>
        <v>0</v>
      </c>
    </row>
    <row r="247" spans="1:11" hidden="1" outlineLevel="3">
      <c r="A247" s="39"/>
      <c r="B247" s="40"/>
      <c r="C247" s="68"/>
      <c r="D247" s="66"/>
      <c r="E247" s="8"/>
      <c r="F247" s="98"/>
      <c r="G247" s="98"/>
      <c r="H247" s="96">
        <f t="shared" si="46"/>
        <v>0</v>
      </c>
      <c r="I247" s="96">
        <f t="shared" si="47"/>
        <v>0</v>
      </c>
      <c r="J247" s="96">
        <f t="shared" si="47"/>
        <v>0</v>
      </c>
      <c r="K247" s="94">
        <f t="shared" si="43"/>
        <v>0</v>
      </c>
    </row>
    <row r="248" spans="1:11" hidden="1" outlineLevel="3">
      <c r="A248" s="39"/>
      <c r="B248" s="40"/>
      <c r="C248" s="68"/>
      <c r="D248" s="66"/>
      <c r="E248" s="8"/>
      <c r="F248" s="98"/>
      <c r="G248" s="98"/>
      <c r="H248" s="96">
        <f t="shared" si="46"/>
        <v>0</v>
      </c>
      <c r="I248" s="96">
        <f t="shared" si="47"/>
        <v>0</v>
      </c>
      <c r="J248" s="96">
        <f t="shared" si="47"/>
        <v>0</v>
      </c>
      <c r="K248" s="94">
        <f t="shared" si="43"/>
        <v>0</v>
      </c>
    </row>
    <row r="249" spans="1:11" ht="17" hidden="1" outlineLevel="2">
      <c r="A249" s="39" t="s">
        <v>339</v>
      </c>
      <c r="B249" s="31" t="s">
        <v>321</v>
      </c>
      <c r="C249" s="68"/>
      <c r="D249" s="60" t="s">
        <v>45</v>
      </c>
      <c r="E249" s="8"/>
      <c r="F249" s="93">
        <f>IF(E249&gt;0,I249/E249,0)</f>
        <v>0</v>
      </c>
      <c r="G249" s="93">
        <f>IF(E249&gt;0,J249/E249,0)</f>
        <v>0</v>
      </c>
      <c r="H249" s="93">
        <f>F249+G249</f>
        <v>0</v>
      </c>
      <c r="I249" s="93">
        <f>SUM(I250:I255)-I255</f>
        <v>0</v>
      </c>
      <c r="J249" s="93">
        <f>SUM(J250:J255)-J255</f>
        <v>0</v>
      </c>
      <c r="K249" s="94">
        <f t="shared" si="43"/>
        <v>0</v>
      </c>
    </row>
    <row r="250" spans="1:11" s="5" customFormat="1" ht="17" hidden="1" outlineLevel="3">
      <c r="A250" s="41" t="s">
        <v>340</v>
      </c>
      <c r="B250" s="32" t="s">
        <v>322</v>
      </c>
      <c r="C250" s="68"/>
      <c r="D250" s="62" t="s">
        <v>25</v>
      </c>
      <c r="E250" s="8"/>
      <c r="F250" s="98"/>
      <c r="G250" s="98"/>
      <c r="H250" s="96">
        <f t="shared" ref="H250:H254" si="48">F250+G250</f>
        <v>0</v>
      </c>
      <c r="I250" s="96">
        <f t="shared" ref="I250:J254" si="49">$E250*F250</f>
        <v>0</v>
      </c>
      <c r="J250" s="96">
        <f t="shared" si="49"/>
        <v>0</v>
      </c>
      <c r="K250" s="94">
        <f t="shared" si="43"/>
        <v>0</v>
      </c>
    </row>
    <row r="251" spans="1:11" s="5" customFormat="1" ht="17" hidden="1" outlineLevel="3">
      <c r="A251" s="41" t="s">
        <v>341</v>
      </c>
      <c r="B251" s="32" t="s">
        <v>205</v>
      </c>
      <c r="C251" s="68" t="s">
        <v>323</v>
      </c>
      <c r="D251" s="62" t="s">
        <v>45</v>
      </c>
      <c r="E251" s="8"/>
      <c r="F251" s="98"/>
      <c r="G251" s="98"/>
      <c r="H251" s="96">
        <f t="shared" si="48"/>
        <v>0</v>
      </c>
      <c r="I251" s="96">
        <f t="shared" si="49"/>
        <v>0</v>
      </c>
      <c r="J251" s="96">
        <f t="shared" si="49"/>
        <v>0</v>
      </c>
      <c r="K251" s="94">
        <f t="shared" si="43"/>
        <v>0</v>
      </c>
    </row>
    <row r="252" spans="1:11" hidden="1" outlineLevel="3">
      <c r="A252" s="39"/>
      <c r="B252" s="40"/>
      <c r="C252" s="68"/>
      <c r="D252" s="66"/>
      <c r="E252" s="8"/>
      <c r="F252" s="98"/>
      <c r="G252" s="98"/>
      <c r="H252" s="96">
        <f t="shared" si="48"/>
        <v>0</v>
      </c>
      <c r="I252" s="96">
        <f t="shared" si="49"/>
        <v>0</v>
      </c>
      <c r="J252" s="96">
        <f t="shared" si="49"/>
        <v>0</v>
      </c>
      <c r="K252" s="94">
        <f t="shared" si="43"/>
        <v>0</v>
      </c>
    </row>
    <row r="253" spans="1:11" hidden="1" outlineLevel="3">
      <c r="A253" s="39"/>
      <c r="B253" s="40"/>
      <c r="C253" s="68"/>
      <c r="D253" s="66"/>
      <c r="E253" s="8"/>
      <c r="F253" s="98"/>
      <c r="G253" s="98"/>
      <c r="H253" s="96">
        <f t="shared" si="48"/>
        <v>0</v>
      </c>
      <c r="I253" s="96">
        <f t="shared" si="49"/>
        <v>0</v>
      </c>
      <c r="J253" s="96">
        <f t="shared" si="49"/>
        <v>0</v>
      </c>
      <c r="K253" s="94">
        <f t="shared" si="43"/>
        <v>0</v>
      </c>
    </row>
    <row r="254" spans="1:11" hidden="1" outlineLevel="3">
      <c r="A254" s="39"/>
      <c r="B254" s="40"/>
      <c r="C254" s="68"/>
      <c r="D254" s="66"/>
      <c r="E254" s="8"/>
      <c r="F254" s="98"/>
      <c r="G254" s="98"/>
      <c r="H254" s="96">
        <f t="shared" si="48"/>
        <v>0</v>
      </c>
      <c r="I254" s="96">
        <f t="shared" si="49"/>
        <v>0</v>
      </c>
      <c r="J254" s="96">
        <f t="shared" si="49"/>
        <v>0</v>
      </c>
      <c r="K254" s="94">
        <f t="shared" si="43"/>
        <v>0</v>
      </c>
    </row>
    <row r="255" spans="1:11" ht="17" hidden="1" outlineLevel="2">
      <c r="A255" s="39" t="s">
        <v>479</v>
      </c>
      <c r="B255" s="31" t="s">
        <v>342</v>
      </c>
      <c r="C255" s="68"/>
      <c r="D255" s="60" t="s">
        <v>45</v>
      </c>
      <c r="E255" s="8"/>
      <c r="F255" s="93">
        <f>IF(E255&gt;0,I255/E255,0)</f>
        <v>0</v>
      </c>
      <c r="G255" s="93">
        <f>IF(E255&gt;0,J255/E255,0)</f>
        <v>0</v>
      </c>
      <c r="H255" s="93">
        <f>F255+G255</f>
        <v>0</v>
      </c>
      <c r="I255" s="93">
        <f>SUM(I256:I261)-I261</f>
        <v>0</v>
      </c>
      <c r="J255" s="93">
        <f>SUM(J256:J261)-J261</f>
        <v>0</v>
      </c>
      <c r="K255" s="94">
        <f t="shared" si="43"/>
        <v>0</v>
      </c>
    </row>
    <row r="256" spans="1:11" s="5" customFormat="1" ht="17" hidden="1" outlineLevel="3">
      <c r="A256" s="41" t="s">
        <v>480</v>
      </c>
      <c r="B256" s="32" t="s">
        <v>203</v>
      </c>
      <c r="C256" s="68"/>
      <c r="D256" s="62" t="s">
        <v>25</v>
      </c>
      <c r="E256" s="8"/>
      <c r="F256" s="98"/>
      <c r="G256" s="98"/>
      <c r="H256" s="96">
        <f t="shared" ref="H256:H260" si="50">F256+G256</f>
        <v>0</v>
      </c>
      <c r="I256" s="96">
        <f t="shared" ref="I256:J260" si="51">$E256*F256</f>
        <v>0</v>
      </c>
      <c r="J256" s="96">
        <f t="shared" si="51"/>
        <v>0</v>
      </c>
      <c r="K256" s="94">
        <f t="shared" si="43"/>
        <v>0</v>
      </c>
    </row>
    <row r="257" spans="1:11" s="5" customFormat="1" ht="17" hidden="1" outlineLevel="3">
      <c r="A257" s="41" t="s">
        <v>481</v>
      </c>
      <c r="B257" s="32" t="s">
        <v>342</v>
      </c>
      <c r="C257" s="68" t="s">
        <v>225</v>
      </c>
      <c r="D257" s="62" t="s">
        <v>25</v>
      </c>
      <c r="E257" s="8"/>
      <c r="F257" s="98"/>
      <c r="G257" s="98"/>
      <c r="H257" s="96">
        <f t="shared" si="50"/>
        <v>0</v>
      </c>
      <c r="I257" s="96">
        <f t="shared" si="51"/>
        <v>0</v>
      </c>
      <c r="J257" s="96">
        <f t="shared" si="51"/>
        <v>0</v>
      </c>
      <c r="K257" s="94">
        <f t="shared" si="43"/>
        <v>0</v>
      </c>
    </row>
    <row r="258" spans="1:11" hidden="1" outlineLevel="3">
      <c r="A258" s="39"/>
      <c r="B258" s="40"/>
      <c r="C258" s="68"/>
      <c r="D258" s="66"/>
      <c r="E258" s="8"/>
      <c r="F258" s="98"/>
      <c r="G258" s="98"/>
      <c r="H258" s="96">
        <f t="shared" si="50"/>
        <v>0</v>
      </c>
      <c r="I258" s="96">
        <f t="shared" si="51"/>
        <v>0</v>
      </c>
      <c r="J258" s="96">
        <f t="shared" si="51"/>
        <v>0</v>
      </c>
      <c r="K258" s="94">
        <f t="shared" si="43"/>
        <v>0</v>
      </c>
    </row>
    <row r="259" spans="1:11" hidden="1" outlineLevel="3">
      <c r="A259" s="39"/>
      <c r="B259" s="40"/>
      <c r="C259" s="68"/>
      <c r="D259" s="66"/>
      <c r="E259" s="8"/>
      <c r="F259" s="98"/>
      <c r="G259" s="98"/>
      <c r="H259" s="96">
        <f t="shared" si="50"/>
        <v>0</v>
      </c>
      <c r="I259" s="96">
        <f t="shared" si="51"/>
        <v>0</v>
      </c>
      <c r="J259" s="96">
        <f t="shared" si="51"/>
        <v>0</v>
      </c>
      <c r="K259" s="94">
        <f t="shared" si="43"/>
        <v>0</v>
      </c>
    </row>
    <row r="260" spans="1:11" hidden="1" outlineLevel="3">
      <c r="A260" s="39"/>
      <c r="B260" s="40"/>
      <c r="C260" s="68"/>
      <c r="D260" s="66"/>
      <c r="E260" s="8"/>
      <c r="F260" s="98"/>
      <c r="G260" s="98"/>
      <c r="H260" s="96">
        <f t="shared" si="50"/>
        <v>0</v>
      </c>
      <c r="I260" s="96">
        <f t="shared" si="51"/>
        <v>0</v>
      </c>
      <c r="J260" s="96">
        <f t="shared" si="51"/>
        <v>0</v>
      </c>
      <c r="K260" s="94">
        <f t="shared" si="43"/>
        <v>0</v>
      </c>
    </row>
    <row r="261" spans="1:11" ht="17" hidden="1" outlineLevel="2">
      <c r="A261" s="39" t="s">
        <v>558</v>
      </c>
      <c r="B261" s="31" t="s">
        <v>250</v>
      </c>
      <c r="C261" s="68"/>
      <c r="D261" s="60" t="s">
        <v>45</v>
      </c>
      <c r="E261" s="8"/>
      <c r="F261" s="93">
        <f>IF(E261&gt;0,I261/E261,0)</f>
        <v>0</v>
      </c>
      <c r="G261" s="93">
        <f>IF(E261&gt;0,J261/E261,0)</f>
        <v>0</v>
      </c>
      <c r="H261" s="93">
        <f>F261+G261</f>
        <v>0</v>
      </c>
      <c r="I261" s="93">
        <f>SUM(I262:I265)-I265</f>
        <v>0</v>
      </c>
      <c r="J261" s="93">
        <f>SUM(J262:J265)-J265</f>
        <v>0</v>
      </c>
      <c r="K261" s="94">
        <f t="shared" si="43"/>
        <v>0</v>
      </c>
    </row>
    <row r="262" spans="1:11" s="5" customFormat="1" ht="34" hidden="1" outlineLevel="3">
      <c r="A262" s="41" t="s">
        <v>559</v>
      </c>
      <c r="B262" s="32" t="s">
        <v>295</v>
      </c>
      <c r="C262" s="68" t="s">
        <v>184</v>
      </c>
      <c r="D262" s="62" t="s">
        <v>25</v>
      </c>
      <c r="E262" s="8"/>
      <c r="F262" s="98"/>
      <c r="G262" s="98"/>
      <c r="H262" s="96">
        <f t="shared" ref="H262:H264" si="52">F262+G262</f>
        <v>0</v>
      </c>
      <c r="I262" s="96">
        <f t="shared" ref="I262:J264" si="53">$E262*F262</f>
        <v>0</v>
      </c>
      <c r="J262" s="96">
        <f t="shared" si="53"/>
        <v>0</v>
      </c>
      <c r="K262" s="94">
        <f t="shared" si="43"/>
        <v>0</v>
      </c>
    </row>
    <row r="263" spans="1:11" hidden="1" outlineLevel="3">
      <c r="A263" s="39"/>
      <c r="B263" s="40"/>
      <c r="C263" s="68"/>
      <c r="D263" s="66"/>
      <c r="E263" s="8"/>
      <c r="F263" s="98"/>
      <c r="G263" s="98"/>
      <c r="H263" s="96">
        <f t="shared" si="52"/>
        <v>0</v>
      </c>
      <c r="I263" s="96">
        <f t="shared" si="53"/>
        <v>0</v>
      </c>
      <c r="J263" s="96">
        <f t="shared" si="53"/>
        <v>0</v>
      </c>
      <c r="K263" s="94">
        <f t="shared" si="43"/>
        <v>0</v>
      </c>
    </row>
    <row r="264" spans="1:11" hidden="1" outlineLevel="3">
      <c r="A264" s="39"/>
      <c r="B264" s="40"/>
      <c r="C264" s="68"/>
      <c r="D264" s="66"/>
      <c r="E264" s="8"/>
      <c r="F264" s="98"/>
      <c r="G264" s="98"/>
      <c r="H264" s="96">
        <f t="shared" si="52"/>
        <v>0</v>
      </c>
      <c r="I264" s="96">
        <f t="shared" si="53"/>
        <v>0</v>
      </c>
      <c r="J264" s="96">
        <f t="shared" si="53"/>
        <v>0</v>
      </c>
      <c r="K264" s="94">
        <f t="shared" si="43"/>
        <v>0</v>
      </c>
    </row>
    <row r="265" spans="1:11" ht="17" hidden="1" outlineLevel="2">
      <c r="A265" s="39" t="s">
        <v>560</v>
      </c>
      <c r="B265" s="31" t="s">
        <v>316</v>
      </c>
      <c r="C265" s="68"/>
      <c r="D265" s="60" t="s">
        <v>45</v>
      </c>
      <c r="E265" s="8"/>
      <c r="F265" s="93">
        <f>IF(E265&gt;0,I265/E265,0)</f>
        <v>0</v>
      </c>
      <c r="G265" s="93">
        <f>IF(E265&gt;0,J265/E265,0)</f>
        <v>0</v>
      </c>
      <c r="H265" s="93">
        <f>F265+G265</f>
        <v>0</v>
      </c>
      <c r="I265" s="93">
        <f>SUM(I266:I280)-I280</f>
        <v>0</v>
      </c>
      <c r="J265" s="93">
        <f>SUM(J266:J299)-J299</f>
        <v>0</v>
      </c>
      <c r="K265" s="94">
        <f t="shared" si="43"/>
        <v>0</v>
      </c>
    </row>
    <row r="266" spans="1:11" s="5" customFormat="1" ht="17" hidden="1" outlineLevel="3">
      <c r="A266" s="41" t="s">
        <v>561</v>
      </c>
      <c r="B266" s="32" t="s">
        <v>204</v>
      </c>
      <c r="C266" s="68" t="s">
        <v>225</v>
      </c>
      <c r="D266" s="62" t="s">
        <v>25</v>
      </c>
      <c r="E266" s="8"/>
      <c r="F266" s="98"/>
      <c r="G266" s="98"/>
      <c r="H266" s="96">
        <f t="shared" ref="H266:H300" si="54">F266+G266</f>
        <v>0</v>
      </c>
      <c r="I266" s="96">
        <f t="shared" ref="I266:J279" si="55">$E266*F266</f>
        <v>0</v>
      </c>
      <c r="J266" s="96">
        <f t="shared" si="55"/>
        <v>0</v>
      </c>
      <c r="K266" s="94">
        <f t="shared" si="43"/>
        <v>0</v>
      </c>
    </row>
    <row r="267" spans="1:11" s="5" customFormat="1" ht="17" hidden="1" outlineLevel="3">
      <c r="A267" s="41" t="s">
        <v>562</v>
      </c>
      <c r="B267" s="32" t="s">
        <v>205</v>
      </c>
      <c r="C267" s="68" t="s">
        <v>323</v>
      </c>
      <c r="D267" s="62" t="s">
        <v>45</v>
      </c>
      <c r="E267" s="8"/>
      <c r="F267" s="98"/>
      <c r="G267" s="98"/>
      <c r="H267" s="96">
        <f t="shared" si="54"/>
        <v>0</v>
      </c>
      <c r="I267" s="96">
        <f t="shared" si="55"/>
        <v>0</v>
      </c>
      <c r="J267" s="96">
        <f t="shared" si="55"/>
        <v>0</v>
      </c>
      <c r="K267" s="94">
        <f t="shared" si="43"/>
        <v>0</v>
      </c>
    </row>
    <row r="268" spans="1:11" s="5" customFormat="1" ht="17" hidden="1" outlineLevel="3">
      <c r="A268" s="41" t="s">
        <v>563</v>
      </c>
      <c r="B268" s="32" t="s">
        <v>202</v>
      </c>
      <c r="C268" s="68" t="s">
        <v>225</v>
      </c>
      <c r="D268" s="62" t="s">
        <v>25</v>
      </c>
      <c r="E268" s="8"/>
      <c r="F268" s="98"/>
      <c r="G268" s="98"/>
      <c r="H268" s="96">
        <f t="shared" si="54"/>
        <v>0</v>
      </c>
      <c r="I268" s="96">
        <f t="shared" si="55"/>
        <v>0</v>
      </c>
      <c r="J268" s="96">
        <f t="shared" si="55"/>
        <v>0</v>
      </c>
      <c r="K268" s="94">
        <f t="shared" si="43"/>
        <v>0</v>
      </c>
    </row>
    <row r="269" spans="1:11" s="5" customFormat="1" ht="17" hidden="1" outlineLevel="3">
      <c r="A269" s="41" t="s">
        <v>564</v>
      </c>
      <c r="B269" s="32" t="s">
        <v>203</v>
      </c>
      <c r="C269" s="68" t="s">
        <v>225</v>
      </c>
      <c r="D269" s="62" t="s">
        <v>25</v>
      </c>
      <c r="E269" s="8"/>
      <c r="F269" s="98"/>
      <c r="G269" s="98"/>
      <c r="H269" s="96">
        <f t="shared" si="54"/>
        <v>0</v>
      </c>
      <c r="I269" s="96">
        <f t="shared" si="55"/>
        <v>0</v>
      </c>
      <c r="J269" s="96">
        <f t="shared" si="55"/>
        <v>0</v>
      </c>
      <c r="K269" s="94">
        <f t="shared" si="43"/>
        <v>0</v>
      </c>
    </row>
    <row r="270" spans="1:11" s="5" customFormat="1" ht="17" hidden="1" outlineLevel="3">
      <c r="A270" s="41" t="s">
        <v>565</v>
      </c>
      <c r="B270" s="32" t="s">
        <v>197</v>
      </c>
      <c r="C270" s="68"/>
      <c r="D270" s="62" t="s">
        <v>45</v>
      </c>
      <c r="E270" s="8"/>
      <c r="F270" s="98"/>
      <c r="G270" s="98"/>
      <c r="H270" s="96">
        <f t="shared" si="54"/>
        <v>0</v>
      </c>
      <c r="I270" s="96">
        <f t="shared" si="55"/>
        <v>0</v>
      </c>
      <c r="J270" s="96">
        <f t="shared" si="55"/>
        <v>0</v>
      </c>
      <c r="K270" s="94">
        <f t="shared" si="43"/>
        <v>0</v>
      </c>
    </row>
    <row r="271" spans="1:11" s="5" customFormat="1" ht="17" hidden="1" outlineLevel="3">
      <c r="A271" s="41" t="s">
        <v>566</v>
      </c>
      <c r="B271" s="32" t="s">
        <v>206</v>
      </c>
      <c r="C271" s="68"/>
      <c r="D271" s="62" t="s">
        <v>45</v>
      </c>
      <c r="E271" s="8"/>
      <c r="F271" s="98"/>
      <c r="G271" s="98"/>
      <c r="H271" s="96">
        <f t="shared" si="54"/>
        <v>0</v>
      </c>
      <c r="I271" s="96">
        <f t="shared" si="55"/>
        <v>0</v>
      </c>
      <c r="J271" s="96">
        <f t="shared" si="55"/>
        <v>0</v>
      </c>
      <c r="K271" s="94">
        <f t="shared" si="43"/>
        <v>0</v>
      </c>
    </row>
    <row r="272" spans="1:11" s="5" customFormat="1" ht="17" hidden="1" outlineLevel="3">
      <c r="A272" s="41" t="s">
        <v>567</v>
      </c>
      <c r="B272" s="32" t="s">
        <v>195</v>
      </c>
      <c r="C272" s="68" t="s">
        <v>196</v>
      </c>
      <c r="D272" s="62" t="s">
        <v>45</v>
      </c>
      <c r="E272" s="8"/>
      <c r="F272" s="98"/>
      <c r="G272" s="98"/>
      <c r="H272" s="96">
        <f t="shared" si="54"/>
        <v>0</v>
      </c>
      <c r="I272" s="96">
        <f t="shared" si="55"/>
        <v>0</v>
      </c>
      <c r="J272" s="96">
        <f t="shared" si="55"/>
        <v>0</v>
      </c>
      <c r="K272" s="94">
        <f t="shared" si="43"/>
        <v>0</v>
      </c>
    </row>
    <row r="273" spans="1:11" s="5" customFormat="1" ht="17" hidden="1" outlineLevel="3">
      <c r="A273" s="41" t="s">
        <v>568</v>
      </c>
      <c r="B273" s="32" t="s">
        <v>193</v>
      </c>
      <c r="C273" s="68" t="s">
        <v>194</v>
      </c>
      <c r="D273" s="62" t="s">
        <v>25</v>
      </c>
      <c r="E273" s="8"/>
      <c r="F273" s="98"/>
      <c r="G273" s="98"/>
      <c r="H273" s="96">
        <f t="shared" si="54"/>
        <v>0</v>
      </c>
      <c r="I273" s="96">
        <f t="shared" si="55"/>
        <v>0</v>
      </c>
      <c r="J273" s="96">
        <f t="shared" si="55"/>
        <v>0</v>
      </c>
      <c r="K273" s="94">
        <f t="shared" si="43"/>
        <v>0</v>
      </c>
    </row>
    <row r="274" spans="1:11" s="5" customFormat="1" ht="17" hidden="1" outlineLevel="3">
      <c r="A274" s="41" t="s">
        <v>569</v>
      </c>
      <c r="B274" s="32" t="s">
        <v>226</v>
      </c>
      <c r="C274" s="68" t="s">
        <v>227</v>
      </c>
      <c r="D274" s="62" t="s">
        <v>25</v>
      </c>
      <c r="E274" s="8"/>
      <c r="F274" s="98"/>
      <c r="G274" s="98"/>
      <c r="H274" s="96">
        <f t="shared" si="54"/>
        <v>0</v>
      </c>
      <c r="I274" s="96">
        <f t="shared" si="55"/>
        <v>0</v>
      </c>
      <c r="J274" s="96">
        <f t="shared" si="55"/>
        <v>0</v>
      </c>
      <c r="K274" s="94">
        <f t="shared" si="43"/>
        <v>0</v>
      </c>
    </row>
    <row r="275" spans="1:11" s="5" customFormat="1" ht="17" hidden="1" outlineLevel="3">
      <c r="A275" s="41" t="s">
        <v>570</v>
      </c>
      <c r="B275" s="32" t="s">
        <v>594</v>
      </c>
      <c r="C275" s="68" t="s">
        <v>238</v>
      </c>
      <c r="D275" s="62" t="s">
        <v>45</v>
      </c>
      <c r="E275" s="8"/>
      <c r="F275" s="98"/>
      <c r="G275" s="98"/>
      <c r="H275" s="96">
        <f t="shared" si="54"/>
        <v>0</v>
      </c>
      <c r="I275" s="96">
        <f t="shared" si="55"/>
        <v>0</v>
      </c>
      <c r="J275" s="96">
        <f t="shared" si="55"/>
        <v>0</v>
      </c>
      <c r="K275" s="94">
        <f t="shared" si="43"/>
        <v>0</v>
      </c>
    </row>
    <row r="276" spans="1:11" s="5" customFormat="1" ht="17" hidden="1" outlineLevel="3">
      <c r="A276" s="41" t="s">
        <v>571</v>
      </c>
      <c r="B276" s="32" t="s">
        <v>594</v>
      </c>
      <c r="C276" s="68" t="s">
        <v>238</v>
      </c>
      <c r="D276" s="62" t="s">
        <v>45</v>
      </c>
      <c r="E276" s="8"/>
      <c r="F276" s="98"/>
      <c r="G276" s="98"/>
      <c r="H276" s="96">
        <f t="shared" si="54"/>
        <v>0</v>
      </c>
      <c r="I276" s="96">
        <f t="shared" si="55"/>
        <v>0</v>
      </c>
      <c r="J276" s="96">
        <f t="shared" si="55"/>
        <v>0</v>
      </c>
      <c r="K276" s="94">
        <f t="shared" si="43"/>
        <v>0</v>
      </c>
    </row>
    <row r="277" spans="1:11" s="5" customFormat="1" hidden="1" outlineLevel="3">
      <c r="A277" s="41"/>
      <c r="B277" s="42"/>
      <c r="C277" s="68"/>
      <c r="D277" s="65"/>
      <c r="E277" s="8"/>
      <c r="F277" s="98"/>
      <c r="G277" s="98"/>
      <c r="H277" s="96">
        <f t="shared" si="54"/>
        <v>0</v>
      </c>
      <c r="I277" s="96">
        <f t="shared" si="55"/>
        <v>0</v>
      </c>
      <c r="J277" s="96">
        <f t="shared" si="55"/>
        <v>0</v>
      </c>
      <c r="K277" s="94">
        <f t="shared" si="43"/>
        <v>0</v>
      </c>
    </row>
    <row r="278" spans="1:11" s="5" customFormat="1" hidden="1" outlineLevel="3">
      <c r="A278" s="41"/>
      <c r="B278" s="42"/>
      <c r="C278" s="68"/>
      <c r="D278" s="65"/>
      <c r="E278" s="8"/>
      <c r="F278" s="98"/>
      <c r="G278" s="98"/>
      <c r="H278" s="96">
        <f t="shared" si="54"/>
        <v>0</v>
      </c>
      <c r="I278" s="96">
        <f t="shared" si="55"/>
        <v>0</v>
      </c>
      <c r="J278" s="96">
        <f t="shared" si="55"/>
        <v>0</v>
      </c>
      <c r="K278" s="94">
        <f t="shared" si="43"/>
        <v>0</v>
      </c>
    </row>
    <row r="279" spans="1:11" hidden="1" outlineLevel="3">
      <c r="A279" s="39"/>
      <c r="B279" s="40"/>
      <c r="C279" s="68"/>
      <c r="D279" s="66"/>
      <c r="E279" s="8"/>
      <c r="F279" s="98"/>
      <c r="G279" s="98"/>
      <c r="H279" s="96">
        <f t="shared" si="54"/>
        <v>0</v>
      </c>
      <c r="I279" s="96">
        <f t="shared" si="55"/>
        <v>0</v>
      </c>
      <c r="J279" s="96">
        <f t="shared" si="55"/>
        <v>0</v>
      </c>
      <c r="K279" s="94">
        <f t="shared" si="43"/>
        <v>0</v>
      </c>
    </row>
    <row r="280" spans="1:11" ht="17" hidden="1" outlineLevel="2">
      <c r="A280" s="39" t="s">
        <v>572</v>
      </c>
      <c r="B280" s="31" t="s">
        <v>412</v>
      </c>
      <c r="C280" s="68"/>
      <c r="D280" s="60" t="s">
        <v>11</v>
      </c>
      <c r="E280" s="8">
        <f>IF((E281+E282+E283+E284+E285+E286+E287+E288+E289+E290+E291+E292)&gt;0,1,0)</f>
        <v>0</v>
      </c>
      <c r="F280" s="93">
        <f>IF(E280&gt;0,I280/E280,0)</f>
        <v>0</v>
      </c>
      <c r="G280" s="93">
        <f>IF(E280&gt;0,J280/E280,0)</f>
        <v>0</v>
      </c>
      <c r="H280" s="93">
        <f>F280+G280</f>
        <v>0</v>
      </c>
      <c r="I280" s="93">
        <f>SUM(I281:I293)-I293</f>
        <v>0</v>
      </c>
      <c r="J280" s="93">
        <f>SUM(J281:J293)-J293</f>
        <v>0</v>
      </c>
      <c r="K280" s="94">
        <f>I280+J280</f>
        <v>0</v>
      </c>
    </row>
    <row r="281" spans="1:11" s="5" customFormat="1" ht="17" hidden="1" outlineLevel="3">
      <c r="A281" s="41" t="s">
        <v>573</v>
      </c>
      <c r="B281" s="32" t="s">
        <v>403</v>
      </c>
      <c r="C281" s="69" t="s">
        <v>398</v>
      </c>
      <c r="D281" s="62" t="s">
        <v>39</v>
      </c>
      <c r="E281" s="11"/>
      <c r="F281" s="98"/>
      <c r="G281" s="98"/>
      <c r="H281" s="96">
        <f t="shared" ref="H281:H289" si="56">F281+G281</f>
        <v>0</v>
      </c>
      <c r="I281" s="96">
        <f t="shared" ref="I281:J289" si="57">$E281*F281</f>
        <v>0</v>
      </c>
      <c r="J281" s="96">
        <f t="shared" si="57"/>
        <v>0</v>
      </c>
      <c r="K281" s="99">
        <f t="shared" ref="K281:K289" si="58">I281+J281</f>
        <v>0</v>
      </c>
    </row>
    <row r="282" spans="1:11" s="5" customFormat="1" ht="17" hidden="1" outlineLevel="3">
      <c r="A282" s="41" t="s">
        <v>574</v>
      </c>
      <c r="B282" s="32" t="s">
        <v>404</v>
      </c>
      <c r="C282" s="69" t="s">
        <v>398</v>
      </c>
      <c r="D282" s="62" t="s">
        <v>39</v>
      </c>
      <c r="E282" s="11"/>
      <c r="F282" s="98"/>
      <c r="G282" s="98"/>
      <c r="H282" s="96">
        <f t="shared" si="56"/>
        <v>0</v>
      </c>
      <c r="I282" s="96">
        <f t="shared" si="57"/>
        <v>0</v>
      </c>
      <c r="J282" s="96">
        <f t="shared" si="57"/>
        <v>0</v>
      </c>
      <c r="K282" s="99">
        <f t="shared" si="58"/>
        <v>0</v>
      </c>
    </row>
    <row r="283" spans="1:11" s="5" customFormat="1" ht="17" hidden="1" outlineLevel="3">
      <c r="A283" s="41" t="s">
        <v>575</v>
      </c>
      <c r="B283" s="32" t="s">
        <v>431</v>
      </c>
      <c r="C283" s="69"/>
      <c r="D283" s="62" t="s">
        <v>66</v>
      </c>
      <c r="E283" s="11"/>
      <c r="F283" s="98"/>
      <c r="G283" s="98"/>
      <c r="H283" s="96">
        <f t="shared" si="56"/>
        <v>0</v>
      </c>
      <c r="I283" s="96">
        <f t="shared" si="57"/>
        <v>0</v>
      </c>
      <c r="J283" s="96">
        <f t="shared" si="57"/>
        <v>0</v>
      </c>
      <c r="K283" s="99">
        <f t="shared" si="58"/>
        <v>0</v>
      </c>
    </row>
    <row r="284" spans="1:11" s="5" customFormat="1" ht="17" hidden="1" outlineLevel="3">
      <c r="A284" s="41" t="s">
        <v>576</v>
      </c>
      <c r="B284" s="32" t="s">
        <v>428</v>
      </c>
      <c r="C284" s="69"/>
      <c r="D284" s="62" t="s">
        <v>66</v>
      </c>
      <c r="E284" s="11"/>
      <c r="F284" s="98"/>
      <c r="G284" s="98"/>
      <c r="H284" s="96">
        <f t="shared" si="56"/>
        <v>0</v>
      </c>
      <c r="I284" s="96">
        <f t="shared" si="57"/>
        <v>0</v>
      </c>
      <c r="J284" s="96">
        <f t="shared" si="57"/>
        <v>0</v>
      </c>
      <c r="K284" s="99">
        <f t="shared" si="58"/>
        <v>0</v>
      </c>
    </row>
    <row r="285" spans="1:11" s="5" customFormat="1" ht="17" hidden="1" outlineLevel="3">
      <c r="A285" s="41" t="s">
        <v>577</v>
      </c>
      <c r="B285" s="32" t="s">
        <v>429</v>
      </c>
      <c r="C285" s="69"/>
      <c r="D285" s="62" t="s">
        <v>66</v>
      </c>
      <c r="E285" s="11"/>
      <c r="F285" s="98"/>
      <c r="G285" s="98"/>
      <c r="H285" s="96">
        <f t="shared" si="56"/>
        <v>0</v>
      </c>
      <c r="I285" s="96">
        <f t="shared" si="57"/>
        <v>0</v>
      </c>
      <c r="J285" s="96">
        <f t="shared" si="57"/>
        <v>0</v>
      </c>
      <c r="K285" s="99">
        <f t="shared" si="58"/>
        <v>0</v>
      </c>
    </row>
    <row r="286" spans="1:11" s="5" customFormat="1" ht="17" hidden="1" outlineLevel="3">
      <c r="A286" s="41" t="s">
        <v>578</v>
      </c>
      <c r="B286" s="32" t="s">
        <v>430</v>
      </c>
      <c r="C286" s="69" t="s">
        <v>414</v>
      </c>
      <c r="D286" s="62" t="s">
        <v>66</v>
      </c>
      <c r="E286" s="11"/>
      <c r="F286" s="98"/>
      <c r="G286" s="98"/>
      <c r="H286" s="96">
        <f t="shared" si="56"/>
        <v>0</v>
      </c>
      <c r="I286" s="96">
        <f t="shared" si="57"/>
        <v>0</v>
      </c>
      <c r="J286" s="96">
        <f t="shared" si="57"/>
        <v>0</v>
      </c>
      <c r="K286" s="99">
        <f t="shared" si="58"/>
        <v>0</v>
      </c>
    </row>
    <row r="287" spans="1:11" s="5" customFormat="1" ht="17" hidden="1" outlineLevel="3">
      <c r="A287" s="41" t="s">
        <v>579</v>
      </c>
      <c r="B287" s="32" t="s">
        <v>405</v>
      </c>
      <c r="C287" s="69" t="s">
        <v>414</v>
      </c>
      <c r="D287" s="62" t="s">
        <v>66</v>
      </c>
      <c r="E287" s="11"/>
      <c r="F287" s="98"/>
      <c r="G287" s="98"/>
      <c r="H287" s="96">
        <f t="shared" si="56"/>
        <v>0</v>
      </c>
      <c r="I287" s="96">
        <f t="shared" si="57"/>
        <v>0</v>
      </c>
      <c r="J287" s="96">
        <f t="shared" si="57"/>
        <v>0</v>
      </c>
      <c r="K287" s="99">
        <f t="shared" si="58"/>
        <v>0</v>
      </c>
    </row>
    <row r="288" spans="1:11" s="5" customFormat="1" ht="17" hidden="1" outlineLevel="3">
      <c r="A288" s="41" t="s">
        <v>580</v>
      </c>
      <c r="B288" s="32" t="s">
        <v>478</v>
      </c>
      <c r="C288" s="69" t="s">
        <v>414</v>
      </c>
      <c r="D288" s="62" t="s">
        <v>66</v>
      </c>
      <c r="E288" s="11"/>
      <c r="F288" s="98"/>
      <c r="G288" s="98"/>
      <c r="H288" s="96">
        <f t="shared" si="56"/>
        <v>0</v>
      </c>
      <c r="I288" s="96">
        <f t="shared" si="57"/>
        <v>0</v>
      </c>
      <c r="J288" s="96">
        <f t="shared" si="57"/>
        <v>0</v>
      </c>
      <c r="K288" s="99">
        <f t="shared" si="58"/>
        <v>0</v>
      </c>
    </row>
    <row r="289" spans="1:11" s="5" customFormat="1" ht="17" hidden="1" outlineLevel="3">
      <c r="A289" s="41" t="s">
        <v>581</v>
      </c>
      <c r="B289" s="32" t="s">
        <v>427</v>
      </c>
      <c r="C289" s="69" t="s">
        <v>414</v>
      </c>
      <c r="D289" s="62" t="s">
        <v>39</v>
      </c>
      <c r="E289" s="11"/>
      <c r="F289" s="98"/>
      <c r="G289" s="98"/>
      <c r="H289" s="96">
        <f t="shared" si="56"/>
        <v>0</v>
      </c>
      <c r="I289" s="96">
        <f t="shared" si="57"/>
        <v>0</v>
      </c>
      <c r="J289" s="96">
        <f t="shared" si="57"/>
        <v>0</v>
      </c>
      <c r="K289" s="99">
        <f t="shared" si="58"/>
        <v>0</v>
      </c>
    </row>
    <row r="290" spans="1:11" s="5" customFormat="1" hidden="1" outlineLevel="3">
      <c r="A290" s="41"/>
      <c r="B290" s="42"/>
      <c r="C290" s="69"/>
      <c r="D290" s="65"/>
      <c r="E290" s="11"/>
      <c r="F290" s="98"/>
      <c r="G290" s="98"/>
      <c r="H290" s="96"/>
      <c r="I290" s="96"/>
      <c r="J290" s="96"/>
      <c r="K290" s="99"/>
    </row>
    <row r="291" spans="1:11" s="5" customFormat="1" hidden="1" outlineLevel="3">
      <c r="A291" s="41"/>
      <c r="B291" s="42"/>
      <c r="C291" s="69"/>
      <c r="D291" s="65"/>
      <c r="E291" s="11"/>
      <c r="F291" s="98"/>
      <c r="G291" s="98"/>
      <c r="H291" s="96"/>
      <c r="I291" s="96"/>
      <c r="J291" s="96"/>
      <c r="K291" s="99"/>
    </row>
    <row r="292" spans="1:11" s="5" customFormat="1" hidden="1" outlineLevel="3">
      <c r="A292" s="41"/>
      <c r="B292" s="42"/>
      <c r="C292" s="69"/>
      <c r="D292" s="65"/>
      <c r="E292" s="11"/>
      <c r="F292" s="98"/>
      <c r="G292" s="98"/>
      <c r="H292" s="96"/>
      <c r="I292" s="96"/>
      <c r="J292" s="96"/>
      <c r="K292" s="99"/>
    </row>
    <row r="293" spans="1:11" s="5" customFormat="1" ht="51" hidden="1" outlineLevel="2">
      <c r="A293" s="29"/>
      <c r="B293" s="25" t="s">
        <v>167</v>
      </c>
      <c r="C293" s="27"/>
      <c r="D293" s="63"/>
      <c r="E293" s="26"/>
      <c r="F293" s="97"/>
      <c r="G293" s="97"/>
      <c r="H293" s="93">
        <f t="shared" si="54"/>
        <v>0</v>
      </c>
      <c r="I293" s="93">
        <f t="shared" ref="I293:J300" si="59">$E293*F293</f>
        <v>0</v>
      </c>
      <c r="J293" s="93">
        <f t="shared" si="59"/>
        <v>0</v>
      </c>
      <c r="K293" s="94">
        <f t="shared" ref="K293:K300" si="60">I293+J293</f>
        <v>0</v>
      </c>
    </row>
    <row r="294" spans="1:11" s="2" customFormat="1" hidden="1" outlineLevel="2">
      <c r="A294" s="34"/>
      <c r="B294" s="37"/>
      <c r="C294" s="36"/>
      <c r="D294" s="64"/>
      <c r="E294" s="35"/>
      <c r="F294" s="95"/>
      <c r="G294" s="95"/>
      <c r="H294" s="93">
        <f t="shared" si="54"/>
        <v>0</v>
      </c>
      <c r="I294" s="93">
        <f t="shared" si="59"/>
        <v>0</v>
      </c>
      <c r="J294" s="93">
        <f t="shared" si="59"/>
        <v>0</v>
      </c>
      <c r="K294" s="94">
        <f t="shared" si="60"/>
        <v>0</v>
      </c>
    </row>
    <row r="295" spans="1:11" s="2" customFormat="1" hidden="1" outlineLevel="2">
      <c r="A295" s="34"/>
      <c r="B295" s="37"/>
      <c r="C295" s="36"/>
      <c r="D295" s="64"/>
      <c r="E295" s="35"/>
      <c r="F295" s="95"/>
      <c r="G295" s="95"/>
      <c r="H295" s="93">
        <f t="shared" si="54"/>
        <v>0</v>
      </c>
      <c r="I295" s="93">
        <f t="shared" si="59"/>
        <v>0</v>
      </c>
      <c r="J295" s="93">
        <f t="shared" si="59"/>
        <v>0</v>
      </c>
      <c r="K295" s="94">
        <f t="shared" si="60"/>
        <v>0</v>
      </c>
    </row>
    <row r="296" spans="1:11" s="2" customFormat="1" hidden="1" outlineLevel="2">
      <c r="A296" s="34"/>
      <c r="B296" s="37"/>
      <c r="C296" s="36"/>
      <c r="D296" s="64"/>
      <c r="E296" s="35"/>
      <c r="F296" s="95"/>
      <c r="G296" s="95"/>
      <c r="H296" s="93">
        <f t="shared" si="54"/>
        <v>0</v>
      </c>
      <c r="I296" s="93">
        <f t="shared" si="59"/>
        <v>0</v>
      </c>
      <c r="J296" s="93">
        <f t="shared" si="59"/>
        <v>0</v>
      </c>
      <c r="K296" s="94">
        <f t="shared" si="60"/>
        <v>0</v>
      </c>
    </row>
    <row r="297" spans="1:11" s="2" customFormat="1" hidden="1" outlineLevel="2">
      <c r="A297" s="34"/>
      <c r="B297" s="37"/>
      <c r="C297" s="36"/>
      <c r="D297" s="64"/>
      <c r="E297" s="35"/>
      <c r="F297" s="95"/>
      <c r="G297" s="95"/>
      <c r="H297" s="93">
        <f t="shared" si="54"/>
        <v>0</v>
      </c>
      <c r="I297" s="93">
        <f t="shared" si="59"/>
        <v>0</v>
      </c>
      <c r="J297" s="93">
        <f t="shared" si="59"/>
        <v>0</v>
      </c>
      <c r="K297" s="94">
        <f t="shared" si="60"/>
        <v>0</v>
      </c>
    </row>
    <row r="298" spans="1:11" s="2" customFormat="1" hidden="1" outlineLevel="2">
      <c r="A298" s="34"/>
      <c r="B298" s="37"/>
      <c r="C298" s="36"/>
      <c r="D298" s="64"/>
      <c r="E298" s="35"/>
      <c r="F298" s="95"/>
      <c r="G298" s="95"/>
      <c r="H298" s="93">
        <f t="shared" si="54"/>
        <v>0</v>
      </c>
      <c r="I298" s="93">
        <f t="shared" si="59"/>
        <v>0</v>
      </c>
      <c r="J298" s="93">
        <f t="shared" si="59"/>
        <v>0</v>
      </c>
      <c r="K298" s="94">
        <f t="shared" si="60"/>
        <v>0</v>
      </c>
    </row>
    <row r="299" spans="1:11" s="2" customFormat="1" hidden="1" outlineLevel="2">
      <c r="A299" s="34"/>
      <c r="B299" s="37"/>
      <c r="C299" s="36"/>
      <c r="D299" s="64"/>
      <c r="E299" s="35"/>
      <c r="F299" s="95"/>
      <c r="G299" s="95"/>
      <c r="H299" s="93">
        <f t="shared" si="54"/>
        <v>0</v>
      </c>
      <c r="I299" s="93">
        <f t="shared" si="59"/>
        <v>0</v>
      </c>
      <c r="J299" s="93">
        <f t="shared" si="59"/>
        <v>0</v>
      </c>
      <c r="K299" s="94">
        <f t="shared" si="60"/>
        <v>0</v>
      </c>
    </row>
    <row r="300" spans="1:11" s="2" customFormat="1" hidden="1" outlineLevel="2">
      <c r="A300" s="34"/>
      <c r="B300" s="37"/>
      <c r="C300" s="36"/>
      <c r="D300" s="64"/>
      <c r="E300" s="35"/>
      <c r="F300" s="95"/>
      <c r="G300" s="95"/>
      <c r="H300" s="93">
        <f t="shared" si="54"/>
        <v>0</v>
      </c>
      <c r="I300" s="93">
        <f t="shared" si="59"/>
        <v>0</v>
      </c>
      <c r="J300" s="93">
        <f t="shared" si="59"/>
        <v>0</v>
      </c>
      <c r="K300" s="94">
        <f t="shared" si="60"/>
        <v>0</v>
      </c>
    </row>
    <row r="301" spans="1:11" s="14" customFormat="1" ht="34" hidden="1" outlineLevel="1">
      <c r="A301" s="13" t="s">
        <v>13</v>
      </c>
      <c r="B301" s="30" t="s">
        <v>399</v>
      </c>
      <c r="C301" s="67"/>
      <c r="D301" s="59" t="s">
        <v>11</v>
      </c>
      <c r="E301" s="44">
        <f>IF((E302+E303+E304+E305+E306+E307+E308+E309+E310+E311+E312+E313+E314)&gt;0,1,0)</f>
        <v>0</v>
      </c>
      <c r="F301" s="90">
        <f>IF(E301&gt;0,I301/E301,0)</f>
        <v>0</v>
      </c>
      <c r="G301" s="90">
        <f>IF(E301&gt;0,J301/E301,0)</f>
        <v>0</v>
      </c>
      <c r="H301" s="90">
        <f>F301+G301</f>
        <v>0</v>
      </c>
      <c r="I301" s="90">
        <f>SUM(I302:I323)-I323</f>
        <v>0</v>
      </c>
      <c r="J301" s="90">
        <f>SUM(J302:J323)-J323</f>
        <v>0</v>
      </c>
      <c r="K301" s="91">
        <f>I301+J301</f>
        <v>0</v>
      </c>
    </row>
    <row r="302" spans="1:11" ht="34" hidden="1" outlineLevel="2">
      <c r="A302" s="39" t="s">
        <v>51</v>
      </c>
      <c r="B302" s="31" t="s">
        <v>586</v>
      </c>
      <c r="C302" s="69"/>
      <c r="D302" s="60" t="s">
        <v>39</v>
      </c>
      <c r="E302" s="8"/>
      <c r="F302" s="92"/>
      <c r="G302" s="92"/>
      <c r="H302" s="93">
        <f t="shared" ref="H302:H322" si="61">F302+G302</f>
        <v>0</v>
      </c>
      <c r="I302" s="93">
        <f t="shared" ref="I302:J322" si="62">$E302*F302</f>
        <v>0</v>
      </c>
      <c r="J302" s="93">
        <f t="shared" si="62"/>
        <v>0</v>
      </c>
      <c r="K302" s="94">
        <f t="shared" ref="K302:K322" si="63">I302+J302</f>
        <v>0</v>
      </c>
    </row>
    <row r="303" spans="1:11" ht="34" hidden="1" outlineLevel="2">
      <c r="A303" s="39" t="s">
        <v>52</v>
      </c>
      <c r="B303" s="31" t="s">
        <v>587</v>
      </c>
      <c r="C303" s="69"/>
      <c r="D303" s="60" t="s">
        <v>39</v>
      </c>
      <c r="E303" s="8"/>
      <c r="F303" s="92"/>
      <c r="G303" s="92"/>
      <c r="H303" s="93">
        <f t="shared" si="61"/>
        <v>0</v>
      </c>
      <c r="I303" s="93">
        <f t="shared" si="62"/>
        <v>0</v>
      </c>
      <c r="J303" s="93">
        <f t="shared" si="62"/>
        <v>0</v>
      </c>
      <c r="K303" s="94">
        <f t="shared" si="63"/>
        <v>0</v>
      </c>
    </row>
    <row r="304" spans="1:11" ht="17" hidden="1" outlineLevel="2">
      <c r="A304" s="39" t="s">
        <v>162</v>
      </c>
      <c r="B304" s="31" t="s">
        <v>352</v>
      </c>
      <c r="C304" s="69"/>
      <c r="D304" s="60" t="s">
        <v>66</v>
      </c>
      <c r="E304" s="8"/>
      <c r="F304" s="92"/>
      <c r="G304" s="92"/>
      <c r="H304" s="93">
        <f t="shared" si="61"/>
        <v>0</v>
      </c>
      <c r="I304" s="93">
        <f t="shared" si="62"/>
        <v>0</v>
      </c>
      <c r="J304" s="93">
        <f t="shared" si="62"/>
        <v>0</v>
      </c>
      <c r="K304" s="94">
        <f t="shared" si="63"/>
        <v>0</v>
      </c>
    </row>
    <row r="305" spans="1:11" ht="17" hidden="1" outlineLevel="2">
      <c r="A305" s="39" t="s">
        <v>163</v>
      </c>
      <c r="B305" s="31" t="s">
        <v>591</v>
      </c>
      <c r="C305" s="69"/>
      <c r="D305" s="60" t="s">
        <v>39</v>
      </c>
      <c r="E305" s="8"/>
      <c r="F305" s="92"/>
      <c r="G305" s="92"/>
      <c r="H305" s="93">
        <f t="shared" si="61"/>
        <v>0</v>
      </c>
      <c r="I305" s="93">
        <f t="shared" si="62"/>
        <v>0</v>
      </c>
      <c r="J305" s="93">
        <f t="shared" si="62"/>
        <v>0</v>
      </c>
      <c r="K305" s="94">
        <f t="shared" si="63"/>
        <v>0</v>
      </c>
    </row>
    <row r="306" spans="1:11" ht="17" hidden="1" outlineLevel="2">
      <c r="A306" s="39" t="s">
        <v>343</v>
      </c>
      <c r="B306" s="31" t="s">
        <v>588</v>
      </c>
      <c r="C306" s="69"/>
      <c r="D306" s="60" t="s">
        <v>39</v>
      </c>
      <c r="E306" s="8"/>
      <c r="F306" s="92"/>
      <c r="G306" s="92"/>
      <c r="H306" s="93">
        <f t="shared" si="61"/>
        <v>0</v>
      </c>
      <c r="I306" s="93">
        <f t="shared" si="62"/>
        <v>0</v>
      </c>
      <c r="J306" s="93">
        <f t="shared" si="62"/>
        <v>0</v>
      </c>
      <c r="K306" s="94">
        <f t="shared" si="63"/>
        <v>0</v>
      </c>
    </row>
    <row r="307" spans="1:11" ht="17" hidden="1" outlineLevel="2">
      <c r="A307" s="39" t="s">
        <v>344</v>
      </c>
      <c r="B307" s="31" t="s">
        <v>590</v>
      </c>
      <c r="C307" s="69"/>
      <c r="D307" s="60" t="s">
        <v>39</v>
      </c>
      <c r="E307" s="8"/>
      <c r="F307" s="92"/>
      <c r="G307" s="92"/>
      <c r="H307" s="93">
        <f t="shared" si="61"/>
        <v>0</v>
      </c>
      <c r="I307" s="93">
        <f t="shared" si="62"/>
        <v>0</v>
      </c>
      <c r="J307" s="93">
        <f t="shared" si="62"/>
        <v>0</v>
      </c>
      <c r="K307" s="94">
        <f t="shared" si="63"/>
        <v>0</v>
      </c>
    </row>
    <row r="308" spans="1:11" ht="17" hidden="1" outlineLevel="2">
      <c r="A308" s="39" t="s">
        <v>345</v>
      </c>
      <c r="B308" s="31" t="s">
        <v>589</v>
      </c>
      <c r="C308" s="69"/>
      <c r="D308" s="60" t="s">
        <v>39</v>
      </c>
      <c r="E308" s="8"/>
      <c r="F308" s="92"/>
      <c r="G308" s="92"/>
      <c r="H308" s="93">
        <f t="shared" si="61"/>
        <v>0</v>
      </c>
      <c r="I308" s="93">
        <f t="shared" si="62"/>
        <v>0</v>
      </c>
      <c r="J308" s="93">
        <f t="shared" si="62"/>
        <v>0</v>
      </c>
      <c r="K308" s="94">
        <f t="shared" si="63"/>
        <v>0</v>
      </c>
    </row>
    <row r="309" spans="1:11" ht="17" hidden="1" outlineLevel="2">
      <c r="A309" s="39" t="s">
        <v>346</v>
      </c>
      <c r="B309" s="31" t="s">
        <v>592</v>
      </c>
      <c r="C309" s="69"/>
      <c r="D309" s="60" t="s">
        <v>39</v>
      </c>
      <c r="E309" s="8"/>
      <c r="F309" s="92"/>
      <c r="G309" s="92"/>
      <c r="H309" s="93">
        <f t="shared" si="61"/>
        <v>0</v>
      </c>
      <c r="I309" s="93">
        <f t="shared" si="62"/>
        <v>0</v>
      </c>
      <c r="J309" s="93">
        <f t="shared" si="62"/>
        <v>0</v>
      </c>
      <c r="K309" s="94">
        <f t="shared" si="63"/>
        <v>0</v>
      </c>
    </row>
    <row r="310" spans="1:11" ht="17" hidden="1" outlineLevel="2">
      <c r="A310" s="39" t="s">
        <v>347</v>
      </c>
      <c r="B310" s="31" t="s">
        <v>353</v>
      </c>
      <c r="C310" s="69"/>
      <c r="D310" s="60" t="s">
        <v>39</v>
      </c>
      <c r="E310" s="8"/>
      <c r="F310" s="92"/>
      <c r="G310" s="92"/>
      <c r="H310" s="93">
        <f t="shared" si="61"/>
        <v>0</v>
      </c>
      <c r="I310" s="93">
        <f t="shared" si="62"/>
        <v>0</v>
      </c>
      <c r="J310" s="93">
        <f t="shared" si="62"/>
        <v>0</v>
      </c>
      <c r="K310" s="94">
        <f t="shared" si="63"/>
        <v>0</v>
      </c>
    </row>
    <row r="311" spans="1:11" ht="17" hidden="1" outlineLevel="2">
      <c r="A311" s="39" t="s">
        <v>348</v>
      </c>
      <c r="B311" s="31" t="s">
        <v>355</v>
      </c>
      <c r="C311" s="69"/>
      <c r="D311" s="60" t="s">
        <v>39</v>
      </c>
      <c r="E311" s="8"/>
      <c r="F311" s="92"/>
      <c r="G311" s="92"/>
      <c r="H311" s="93">
        <f t="shared" si="61"/>
        <v>0</v>
      </c>
      <c r="I311" s="93">
        <f t="shared" si="62"/>
        <v>0</v>
      </c>
      <c r="J311" s="93">
        <f t="shared" si="62"/>
        <v>0</v>
      </c>
      <c r="K311" s="94">
        <f t="shared" si="63"/>
        <v>0</v>
      </c>
    </row>
    <row r="312" spans="1:11" ht="17" hidden="1" outlineLevel="2">
      <c r="A312" s="39" t="s">
        <v>349</v>
      </c>
      <c r="B312" s="31" t="s">
        <v>354</v>
      </c>
      <c r="C312" s="69"/>
      <c r="D312" s="60" t="s">
        <v>39</v>
      </c>
      <c r="E312" s="8"/>
      <c r="F312" s="92"/>
      <c r="G312" s="92"/>
      <c r="H312" s="93">
        <f t="shared" si="61"/>
        <v>0</v>
      </c>
      <c r="I312" s="93">
        <f t="shared" si="62"/>
        <v>0</v>
      </c>
      <c r="J312" s="93">
        <f t="shared" si="62"/>
        <v>0</v>
      </c>
      <c r="K312" s="94">
        <f t="shared" si="63"/>
        <v>0</v>
      </c>
    </row>
    <row r="313" spans="1:11" ht="17" hidden="1" outlineLevel="2">
      <c r="A313" s="39" t="s">
        <v>350</v>
      </c>
      <c r="B313" s="31" t="s">
        <v>356</v>
      </c>
      <c r="C313" s="69"/>
      <c r="D313" s="60" t="s">
        <v>66</v>
      </c>
      <c r="E313" s="8"/>
      <c r="F313" s="92"/>
      <c r="G313" s="92"/>
      <c r="H313" s="93">
        <f t="shared" si="61"/>
        <v>0</v>
      </c>
      <c r="I313" s="93">
        <f t="shared" si="62"/>
        <v>0</v>
      </c>
      <c r="J313" s="93">
        <f t="shared" si="62"/>
        <v>0</v>
      </c>
      <c r="K313" s="94">
        <f t="shared" si="63"/>
        <v>0</v>
      </c>
    </row>
    <row r="314" spans="1:11" ht="34" hidden="1" outlineLevel="2">
      <c r="A314" s="39" t="s">
        <v>351</v>
      </c>
      <c r="B314" s="31" t="s">
        <v>358</v>
      </c>
      <c r="C314" s="69"/>
      <c r="D314" s="60" t="s">
        <v>39</v>
      </c>
      <c r="E314" s="8"/>
      <c r="F314" s="92"/>
      <c r="G314" s="92"/>
      <c r="H314" s="93">
        <f t="shared" si="61"/>
        <v>0</v>
      </c>
      <c r="I314" s="93">
        <f t="shared" si="62"/>
        <v>0</v>
      </c>
      <c r="J314" s="93">
        <f t="shared" si="62"/>
        <v>0</v>
      </c>
      <c r="K314" s="94">
        <f t="shared" si="63"/>
        <v>0</v>
      </c>
    </row>
    <row r="315" spans="1:11" s="5" customFormat="1" ht="51" hidden="1" outlineLevel="2">
      <c r="A315" s="39"/>
      <c r="B315" s="25" t="s">
        <v>167</v>
      </c>
      <c r="C315" s="27"/>
      <c r="D315" s="63"/>
      <c r="E315" s="26"/>
      <c r="F315" s="97"/>
      <c r="G315" s="97"/>
      <c r="H315" s="93">
        <f t="shared" si="61"/>
        <v>0</v>
      </c>
      <c r="I315" s="93">
        <f t="shared" si="62"/>
        <v>0</v>
      </c>
      <c r="J315" s="93">
        <f t="shared" si="62"/>
        <v>0</v>
      </c>
      <c r="K315" s="94">
        <f t="shared" si="63"/>
        <v>0</v>
      </c>
    </row>
    <row r="316" spans="1:11" s="2" customFormat="1" hidden="1" outlineLevel="2">
      <c r="A316" s="39"/>
      <c r="B316" s="37"/>
      <c r="C316" s="36"/>
      <c r="D316" s="64"/>
      <c r="E316" s="35"/>
      <c r="F316" s="95"/>
      <c r="G316" s="95"/>
      <c r="H316" s="93">
        <f t="shared" si="61"/>
        <v>0</v>
      </c>
      <c r="I316" s="93">
        <f t="shared" si="62"/>
        <v>0</v>
      </c>
      <c r="J316" s="93">
        <f t="shared" si="62"/>
        <v>0</v>
      </c>
      <c r="K316" s="94">
        <f t="shared" si="63"/>
        <v>0</v>
      </c>
    </row>
    <row r="317" spans="1:11" s="2" customFormat="1" hidden="1" outlineLevel="2">
      <c r="A317" s="34"/>
      <c r="B317" s="37"/>
      <c r="C317" s="36"/>
      <c r="D317" s="64"/>
      <c r="E317" s="35"/>
      <c r="F317" s="95"/>
      <c r="G317" s="95"/>
      <c r="H317" s="93">
        <f t="shared" si="61"/>
        <v>0</v>
      </c>
      <c r="I317" s="93">
        <f t="shared" si="62"/>
        <v>0</v>
      </c>
      <c r="J317" s="93">
        <f t="shared" si="62"/>
        <v>0</v>
      </c>
      <c r="K317" s="94">
        <f t="shared" si="63"/>
        <v>0</v>
      </c>
    </row>
    <row r="318" spans="1:11" s="2" customFormat="1" hidden="1" outlineLevel="2">
      <c r="A318" s="34"/>
      <c r="B318" s="37"/>
      <c r="C318" s="36"/>
      <c r="D318" s="64"/>
      <c r="E318" s="35"/>
      <c r="F318" s="95"/>
      <c r="G318" s="95"/>
      <c r="H318" s="93">
        <f t="shared" si="61"/>
        <v>0</v>
      </c>
      <c r="I318" s="93">
        <f t="shared" si="62"/>
        <v>0</v>
      </c>
      <c r="J318" s="93">
        <f t="shared" si="62"/>
        <v>0</v>
      </c>
      <c r="K318" s="94">
        <f t="shared" si="63"/>
        <v>0</v>
      </c>
    </row>
    <row r="319" spans="1:11" s="2" customFormat="1" hidden="1" outlineLevel="2">
      <c r="A319" s="34"/>
      <c r="B319" s="37"/>
      <c r="C319" s="36"/>
      <c r="D319" s="64"/>
      <c r="E319" s="35"/>
      <c r="F319" s="95"/>
      <c r="G319" s="95"/>
      <c r="H319" s="93">
        <f t="shared" si="61"/>
        <v>0</v>
      </c>
      <c r="I319" s="93">
        <f t="shared" si="62"/>
        <v>0</v>
      </c>
      <c r="J319" s="93">
        <f t="shared" si="62"/>
        <v>0</v>
      </c>
      <c r="K319" s="94">
        <f t="shared" si="63"/>
        <v>0</v>
      </c>
    </row>
    <row r="320" spans="1:11" s="2" customFormat="1" hidden="1" outlineLevel="2">
      <c r="A320" s="34"/>
      <c r="B320" s="37"/>
      <c r="C320" s="36"/>
      <c r="D320" s="64"/>
      <c r="E320" s="35"/>
      <c r="F320" s="95"/>
      <c r="G320" s="95"/>
      <c r="H320" s="93">
        <f t="shared" si="61"/>
        <v>0</v>
      </c>
      <c r="I320" s="93">
        <f t="shared" si="62"/>
        <v>0</v>
      </c>
      <c r="J320" s="93">
        <f t="shared" si="62"/>
        <v>0</v>
      </c>
      <c r="K320" s="94">
        <f t="shared" si="63"/>
        <v>0</v>
      </c>
    </row>
    <row r="321" spans="1:11" s="2" customFormat="1" hidden="1" outlineLevel="2">
      <c r="A321" s="34"/>
      <c r="B321" s="37"/>
      <c r="C321" s="36"/>
      <c r="D321" s="64"/>
      <c r="E321" s="35"/>
      <c r="F321" s="95"/>
      <c r="G321" s="95"/>
      <c r="H321" s="93">
        <f t="shared" si="61"/>
        <v>0</v>
      </c>
      <c r="I321" s="93">
        <f t="shared" si="62"/>
        <v>0</v>
      </c>
      <c r="J321" s="93">
        <f t="shared" si="62"/>
        <v>0</v>
      </c>
      <c r="K321" s="94">
        <f t="shared" si="63"/>
        <v>0</v>
      </c>
    </row>
    <row r="322" spans="1:11" s="2" customFormat="1" hidden="1" outlineLevel="2">
      <c r="A322" s="34"/>
      <c r="B322" s="37"/>
      <c r="C322" s="36"/>
      <c r="D322" s="64"/>
      <c r="E322" s="35"/>
      <c r="F322" s="95"/>
      <c r="G322" s="95"/>
      <c r="H322" s="93">
        <f t="shared" si="61"/>
        <v>0</v>
      </c>
      <c r="I322" s="93">
        <f t="shared" si="62"/>
        <v>0</v>
      </c>
      <c r="J322" s="93">
        <f t="shared" si="62"/>
        <v>0</v>
      </c>
      <c r="K322" s="94">
        <f t="shared" si="63"/>
        <v>0</v>
      </c>
    </row>
    <row r="323" spans="1:11" s="4" customFormat="1" ht="17" hidden="1" outlineLevel="1">
      <c r="A323" s="13" t="s">
        <v>7</v>
      </c>
      <c r="B323" s="30" t="s">
        <v>335</v>
      </c>
      <c r="C323" s="67"/>
      <c r="D323" s="59" t="s">
        <v>11</v>
      </c>
      <c r="E323" s="44">
        <f>IF((E324+E325+E326+E327+E328+E329+E349)&gt;0,1,0)</f>
        <v>0</v>
      </c>
      <c r="F323" s="90">
        <f>IF(E323&gt;0,I323/E323,0)</f>
        <v>0</v>
      </c>
      <c r="G323" s="90">
        <f>IF(E323&gt;0,J323/E323,0)</f>
        <v>0</v>
      </c>
      <c r="H323" s="90">
        <f>F323+G323</f>
        <v>0</v>
      </c>
      <c r="I323" s="90">
        <f>I324+I325+I326+I327+I328+I329+I349+SUM(I370:I376)-I376</f>
        <v>0</v>
      </c>
      <c r="J323" s="90">
        <f>J324+J325+J326+J327+J328+J329+J349+SUM(J370:J376)-J376</f>
        <v>0</v>
      </c>
      <c r="K323" s="91">
        <f>I323+J323</f>
        <v>0</v>
      </c>
    </row>
    <row r="324" spans="1:11" ht="34" hidden="1" outlineLevel="2">
      <c r="A324" s="39" t="s">
        <v>26</v>
      </c>
      <c r="B324" s="31" t="s">
        <v>599</v>
      </c>
      <c r="C324" s="68" t="s">
        <v>225</v>
      </c>
      <c r="D324" s="60" t="s">
        <v>25</v>
      </c>
      <c r="E324" s="8"/>
      <c r="F324" s="92"/>
      <c r="G324" s="92"/>
      <c r="H324" s="93">
        <f t="shared" ref="H324:H328" si="64">F324+G324</f>
        <v>0</v>
      </c>
      <c r="I324" s="93">
        <f t="shared" ref="I324:J328" si="65">$E324*F324</f>
        <v>0</v>
      </c>
      <c r="J324" s="93">
        <f t="shared" si="65"/>
        <v>0</v>
      </c>
      <c r="K324" s="94">
        <f t="shared" ref="K324:K375" si="66">I324+J324</f>
        <v>0</v>
      </c>
    </row>
    <row r="325" spans="1:11" ht="34" hidden="1" outlineLevel="2">
      <c r="A325" s="39" t="s">
        <v>30</v>
      </c>
      <c r="B325" s="31" t="s">
        <v>364</v>
      </c>
      <c r="C325" s="68" t="s">
        <v>225</v>
      </c>
      <c r="D325" s="60" t="s">
        <v>25</v>
      </c>
      <c r="E325" s="8"/>
      <c r="F325" s="92"/>
      <c r="G325" s="92"/>
      <c r="H325" s="93">
        <f t="shared" si="64"/>
        <v>0</v>
      </c>
      <c r="I325" s="93">
        <f t="shared" si="65"/>
        <v>0</v>
      </c>
      <c r="J325" s="93">
        <f t="shared" si="65"/>
        <v>0</v>
      </c>
      <c r="K325" s="94">
        <f t="shared" si="66"/>
        <v>0</v>
      </c>
    </row>
    <row r="326" spans="1:11" ht="17" hidden="1" outlineLevel="2">
      <c r="A326" s="39" t="s">
        <v>112</v>
      </c>
      <c r="B326" s="31" t="s">
        <v>410</v>
      </c>
      <c r="C326" s="68" t="s">
        <v>414</v>
      </c>
      <c r="D326" s="60" t="s">
        <v>66</v>
      </c>
      <c r="E326" s="8"/>
      <c r="F326" s="92"/>
      <c r="G326" s="92"/>
      <c r="H326" s="93">
        <f t="shared" si="64"/>
        <v>0</v>
      </c>
      <c r="I326" s="93">
        <f t="shared" si="65"/>
        <v>0</v>
      </c>
      <c r="J326" s="93">
        <f t="shared" si="65"/>
        <v>0</v>
      </c>
      <c r="K326" s="94">
        <f t="shared" si="66"/>
        <v>0</v>
      </c>
    </row>
    <row r="327" spans="1:11" ht="34" hidden="1" outlineLevel="2">
      <c r="A327" s="39" t="s">
        <v>113</v>
      </c>
      <c r="B327" s="31" t="s">
        <v>361</v>
      </c>
      <c r="C327" s="68" t="s">
        <v>362</v>
      </c>
      <c r="D327" s="60" t="s">
        <v>25</v>
      </c>
      <c r="E327" s="8"/>
      <c r="F327" s="92"/>
      <c r="G327" s="92"/>
      <c r="H327" s="93">
        <f t="shared" si="64"/>
        <v>0</v>
      </c>
      <c r="I327" s="93">
        <f t="shared" si="65"/>
        <v>0</v>
      </c>
      <c r="J327" s="93">
        <f t="shared" si="65"/>
        <v>0</v>
      </c>
      <c r="K327" s="94">
        <f t="shared" si="66"/>
        <v>0</v>
      </c>
    </row>
    <row r="328" spans="1:11" ht="34" hidden="1" outlineLevel="2">
      <c r="A328" s="39" t="s">
        <v>400</v>
      </c>
      <c r="B328" s="31" t="s">
        <v>363</v>
      </c>
      <c r="C328" s="68"/>
      <c r="D328" s="60" t="s">
        <v>45</v>
      </c>
      <c r="E328" s="8"/>
      <c r="F328" s="92"/>
      <c r="G328" s="92"/>
      <c r="H328" s="93">
        <f t="shared" si="64"/>
        <v>0</v>
      </c>
      <c r="I328" s="93">
        <f t="shared" si="65"/>
        <v>0</v>
      </c>
      <c r="J328" s="93">
        <f t="shared" si="65"/>
        <v>0</v>
      </c>
      <c r="K328" s="94">
        <f t="shared" si="66"/>
        <v>0</v>
      </c>
    </row>
    <row r="329" spans="1:11" ht="17" hidden="1" outlineLevel="2">
      <c r="A329" s="39" t="s">
        <v>401</v>
      </c>
      <c r="B329" s="31" t="s">
        <v>379</v>
      </c>
      <c r="C329" s="68"/>
      <c r="D329" s="60" t="s">
        <v>66</v>
      </c>
      <c r="E329" s="45">
        <f>SUM(E330:E348)</f>
        <v>0</v>
      </c>
      <c r="F329" s="93">
        <f>IF(E329&gt;0,I329/E329,0)</f>
        <v>0</v>
      </c>
      <c r="G329" s="93">
        <f>IF(E329&gt;0,J329/E329,0)</f>
        <v>0</v>
      </c>
      <c r="H329" s="93">
        <f>F329+G329</f>
        <v>0</v>
      </c>
      <c r="I329" s="93">
        <f>SUM(I330:I349)-I349</f>
        <v>0</v>
      </c>
      <c r="J329" s="93">
        <f>SUM(J330:J349)-J349</f>
        <v>0</v>
      </c>
      <c r="K329" s="94">
        <f t="shared" si="66"/>
        <v>0</v>
      </c>
    </row>
    <row r="330" spans="1:11" s="5" customFormat="1" ht="17" hidden="1" outlineLevel="3">
      <c r="A330" s="41" t="s">
        <v>482</v>
      </c>
      <c r="B330" s="32" t="s">
        <v>366</v>
      </c>
      <c r="C330" s="69"/>
      <c r="D330" s="62" t="s">
        <v>66</v>
      </c>
      <c r="E330" s="11"/>
      <c r="F330" s="98"/>
      <c r="G330" s="98"/>
      <c r="H330" s="96">
        <f t="shared" ref="H330:H348" si="67">F330+G330</f>
        <v>0</v>
      </c>
      <c r="I330" s="96">
        <f t="shared" ref="I330:J348" si="68">$E330*F330</f>
        <v>0</v>
      </c>
      <c r="J330" s="96">
        <f t="shared" si="68"/>
        <v>0</v>
      </c>
      <c r="K330" s="99">
        <f t="shared" si="66"/>
        <v>0</v>
      </c>
    </row>
    <row r="331" spans="1:11" s="5" customFormat="1" ht="17" hidden="1" outlineLevel="3">
      <c r="A331" s="41" t="s">
        <v>483</v>
      </c>
      <c r="B331" s="32" t="s">
        <v>373</v>
      </c>
      <c r="C331" s="69"/>
      <c r="D331" s="62" t="s">
        <v>66</v>
      </c>
      <c r="E331" s="11"/>
      <c r="F331" s="98"/>
      <c r="G331" s="98"/>
      <c r="H331" s="96">
        <f t="shared" si="67"/>
        <v>0</v>
      </c>
      <c r="I331" s="96">
        <f t="shared" si="68"/>
        <v>0</v>
      </c>
      <c r="J331" s="96">
        <f t="shared" si="68"/>
        <v>0</v>
      </c>
      <c r="K331" s="99">
        <f t="shared" si="66"/>
        <v>0</v>
      </c>
    </row>
    <row r="332" spans="1:11" s="5" customFormat="1" ht="17" hidden="1" outlineLevel="3">
      <c r="A332" s="41" t="s">
        <v>484</v>
      </c>
      <c r="B332" s="32" t="s">
        <v>372</v>
      </c>
      <c r="C332" s="69"/>
      <c r="D332" s="62" t="s">
        <v>66</v>
      </c>
      <c r="E332" s="11"/>
      <c r="F332" s="98"/>
      <c r="G332" s="98"/>
      <c r="H332" s="96">
        <f t="shared" si="67"/>
        <v>0</v>
      </c>
      <c r="I332" s="96">
        <f t="shared" si="68"/>
        <v>0</v>
      </c>
      <c r="J332" s="96">
        <f t="shared" si="68"/>
        <v>0</v>
      </c>
      <c r="K332" s="99">
        <f t="shared" si="66"/>
        <v>0</v>
      </c>
    </row>
    <row r="333" spans="1:11" s="5" customFormat="1" ht="17" hidden="1" outlineLevel="3">
      <c r="A333" s="41" t="s">
        <v>485</v>
      </c>
      <c r="B333" s="32" t="s">
        <v>387</v>
      </c>
      <c r="C333" s="69"/>
      <c r="D333" s="62" t="s">
        <v>66</v>
      </c>
      <c r="E333" s="11"/>
      <c r="F333" s="98"/>
      <c r="G333" s="98"/>
      <c r="H333" s="96">
        <f t="shared" si="67"/>
        <v>0</v>
      </c>
      <c r="I333" s="96">
        <f t="shared" si="68"/>
        <v>0</v>
      </c>
      <c r="J333" s="96">
        <f t="shared" si="68"/>
        <v>0</v>
      </c>
      <c r="K333" s="99">
        <f t="shared" si="66"/>
        <v>0</v>
      </c>
    </row>
    <row r="334" spans="1:11" s="5" customFormat="1" ht="17" hidden="1" outlineLevel="3">
      <c r="A334" s="41" t="s">
        <v>486</v>
      </c>
      <c r="B334" s="32" t="s">
        <v>386</v>
      </c>
      <c r="C334" s="69"/>
      <c r="D334" s="62" t="s">
        <v>66</v>
      </c>
      <c r="E334" s="11"/>
      <c r="F334" s="98"/>
      <c r="G334" s="98"/>
      <c r="H334" s="96">
        <f t="shared" si="67"/>
        <v>0</v>
      </c>
      <c r="I334" s="96">
        <f t="shared" si="68"/>
        <v>0</v>
      </c>
      <c r="J334" s="96">
        <f t="shared" si="68"/>
        <v>0</v>
      </c>
      <c r="K334" s="99">
        <f t="shared" si="66"/>
        <v>0</v>
      </c>
    </row>
    <row r="335" spans="1:11" s="5" customFormat="1" ht="17" hidden="1" outlineLevel="3">
      <c r="A335" s="41" t="s">
        <v>487</v>
      </c>
      <c r="B335" s="32" t="s">
        <v>365</v>
      </c>
      <c r="C335" s="69"/>
      <c r="D335" s="62" t="s">
        <v>66</v>
      </c>
      <c r="E335" s="11"/>
      <c r="F335" s="98"/>
      <c r="G335" s="98"/>
      <c r="H335" s="96">
        <f t="shared" si="67"/>
        <v>0</v>
      </c>
      <c r="I335" s="96">
        <f t="shared" si="68"/>
        <v>0</v>
      </c>
      <c r="J335" s="96">
        <f t="shared" si="68"/>
        <v>0</v>
      </c>
      <c r="K335" s="99">
        <f t="shared" si="66"/>
        <v>0</v>
      </c>
    </row>
    <row r="336" spans="1:11" s="5" customFormat="1" ht="17" hidden="1" outlineLevel="3">
      <c r="A336" s="41" t="s">
        <v>488</v>
      </c>
      <c r="B336" s="32" t="s">
        <v>381</v>
      </c>
      <c r="C336" s="69"/>
      <c r="D336" s="62" t="s">
        <v>66</v>
      </c>
      <c r="E336" s="11"/>
      <c r="F336" s="98"/>
      <c r="G336" s="98"/>
      <c r="H336" s="96">
        <f t="shared" si="67"/>
        <v>0</v>
      </c>
      <c r="I336" s="96">
        <f t="shared" si="68"/>
        <v>0</v>
      </c>
      <c r="J336" s="96">
        <f t="shared" si="68"/>
        <v>0</v>
      </c>
      <c r="K336" s="99">
        <f t="shared" si="66"/>
        <v>0</v>
      </c>
    </row>
    <row r="337" spans="1:11" s="5" customFormat="1" ht="17" hidden="1" outlineLevel="3">
      <c r="A337" s="41" t="s">
        <v>489</v>
      </c>
      <c r="B337" s="32" t="s">
        <v>369</v>
      </c>
      <c r="C337" s="69"/>
      <c r="D337" s="62" t="s">
        <v>66</v>
      </c>
      <c r="E337" s="11"/>
      <c r="F337" s="98"/>
      <c r="G337" s="98"/>
      <c r="H337" s="96">
        <f t="shared" si="67"/>
        <v>0</v>
      </c>
      <c r="I337" s="96">
        <f t="shared" si="68"/>
        <v>0</v>
      </c>
      <c r="J337" s="96">
        <f t="shared" si="68"/>
        <v>0</v>
      </c>
      <c r="K337" s="99">
        <f t="shared" si="66"/>
        <v>0</v>
      </c>
    </row>
    <row r="338" spans="1:11" s="5" customFormat="1" ht="17" hidden="1" outlineLevel="3">
      <c r="A338" s="41" t="s">
        <v>490</v>
      </c>
      <c r="B338" s="32" t="s">
        <v>370</v>
      </c>
      <c r="C338" s="69"/>
      <c r="D338" s="62" t="s">
        <v>66</v>
      </c>
      <c r="E338" s="11"/>
      <c r="F338" s="98"/>
      <c r="G338" s="98"/>
      <c r="H338" s="96">
        <f t="shared" si="67"/>
        <v>0</v>
      </c>
      <c r="I338" s="96">
        <f t="shared" si="68"/>
        <v>0</v>
      </c>
      <c r="J338" s="96">
        <f t="shared" si="68"/>
        <v>0</v>
      </c>
      <c r="K338" s="99">
        <f t="shared" si="66"/>
        <v>0</v>
      </c>
    </row>
    <row r="339" spans="1:11" s="5" customFormat="1" ht="17" hidden="1" outlineLevel="3">
      <c r="A339" s="41" t="s">
        <v>491</v>
      </c>
      <c r="B339" s="32" t="s">
        <v>394</v>
      </c>
      <c r="C339" s="69"/>
      <c r="D339" s="62" t="s">
        <v>66</v>
      </c>
      <c r="E339" s="11"/>
      <c r="F339" s="98"/>
      <c r="G339" s="98"/>
      <c r="H339" s="96">
        <f t="shared" si="67"/>
        <v>0</v>
      </c>
      <c r="I339" s="96">
        <f t="shared" si="68"/>
        <v>0</v>
      </c>
      <c r="J339" s="96">
        <f t="shared" si="68"/>
        <v>0</v>
      </c>
      <c r="K339" s="99">
        <f t="shared" si="66"/>
        <v>0</v>
      </c>
    </row>
    <row r="340" spans="1:11" s="5" customFormat="1" ht="17" hidden="1" outlineLevel="3">
      <c r="A340" s="41" t="s">
        <v>492</v>
      </c>
      <c r="B340" s="32" t="s">
        <v>395</v>
      </c>
      <c r="C340" s="69"/>
      <c r="D340" s="62" t="s">
        <v>66</v>
      </c>
      <c r="E340" s="11"/>
      <c r="F340" s="98"/>
      <c r="G340" s="98"/>
      <c r="H340" s="96">
        <f t="shared" si="67"/>
        <v>0</v>
      </c>
      <c r="I340" s="96">
        <f t="shared" si="68"/>
        <v>0</v>
      </c>
      <c r="J340" s="96">
        <f t="shared" si="68"/>
        <v>0</v>
      </c>
      <c r="K340" s="99">
        <f t="shared" si="66"/>
        <v>0</v>
      </c>
    </row>
    <row r="341" spans="1:11" s="5" customFormat="1" ht="17" hidden="1" outlineLevel="3">
      <c r="A341" s="41" t="s">
        <v>493</v>
      </c>
      <c r="B341" s="32" t="s">
        <v>367</v>
      </c>
      <c r="C341" s="69"/>
      <c r="D341" s="62" t="s">
        <v>66</v>
      </c>
      <c r="E341" s="11"/>
      <c r="F341" s="98"/>
      <c r="G341" s="98"/>
      <c r="H341" s="96">
        <f t="shared" si="67"/>
        <v>0</v>
      </c>
      <c r="I341" s="96">
        <f t="shared" si="68"/>
        <v>0</v>
      </c>
      <c r="J341" s="96">
        <f t="shared" si="68"/>
        <v>0</v>
      </c>
      <c r="K341" s="99">
        <f t="shared" si="66"/>
        <v>0</v>
      </c>
    </row>
    <row r="342" spans="1:11" s="5" customFormat="1" ht="17" hidden="1" outlineLevel="3">
      <c r="A342" s="41" t="s">
        <v>494</v>
      </c>
      <c r="B342" s="32" t="s">
        <v>391</v>
      </c>
      <c r="C342" s="69"/>
      <c r="D342" s="62" t="s">
        <v>66</v>
      </c>
      <c r="E342" s="11"/>
      <c r="F342" s="98"/>
      <c r="G342" s="98"/>
      <c r="H342" s="96">
        <f t="shared" si="67"/>
        <v>0</v>
      </c>
      <c r="I342" s="96">
        <f t="shared" si="68"/>
        <v>0</v>
      </c>
      <c r="J342" s="96">
        <f t="shared" si="68"/>
        <v>0</v>
      </c>
      <c r="K342" s="99">
        <f t="shared" si="66"/>
        <v>0</v>
      </c>
    </row>
    <row r="343" spans="1:11" s="5" customFormat="1" ht="17" hidden="1" outlineLevel="3">
      <c r="A343" s="41" t="s">
        <v>495</v>
      </c>
      <c r="B343" s="32" t="s">
        <v>388</v>
      </c>
      <c r="C343" s="69"/>
      <c r="D343" s="62" t="s">
        <v>66</v>
      </c>
      <c r="E343" s="11"/>
      <c r="F343" s="98"/>
      <c r="G343" s="98"/>
      <c r="H343" s="96">
        <f t="shared" si="67"/>
        <v>0</v>
      </c>
      <c r="I343" s="96">
        <f t="shared" si="68"/>
        <v>0</v>
      </c>
      <c r="J343" s="96">
        <f t="shared" si="68"/>
        <v>0</v>
      </c>
      <c r="K343" s="99">
        <f t="shared" si="66"/>
        <v>0</v>
      </c>
    </row>
    <row r="344" spans="1:11" s="5" customFormat="1" ht="17" hidden="1" outlineLevel="3">
      <c r="A344" s="41" t="s">
        <v>496</v>
      </c>
      <c r="B344" s="32" t="s">
        <v>368</v>
      </c>
      <c r="C344" s="69"/>
      <c r="D344" s="62" t="s">
        <v>66</v>
      </c>
      <c r="E344" s="11"/>
      <c r="F344" s="98"/>
      <c r="G344" s="98"/>
      <c r="H344" s="96">
        <f t="shared" si="67"/>
        <v>0</v>
      </c>
      <c r="I344" s="96">
        <f t="shared" si="68"/>
        <v>0</v>
      </c>
      <c r="J344" s="96">
        <f t="shared" si="68"/>
        <v>0</v>
      </c>
      <c r="K344" s="99">
        <f t="shared" si="66"/>
        <v>0</v>
      </c>
    </row>
    <row r="345" spans="1:11" s="5" customFormat="1" ht="17" hidden="1" outlineLevel="3">
      <c r="A345" s="41" t="s">
        <v>497</v>
      </c>
      <c r="B345" s="32" t="s">
        <v>371</v>
      </c>
      <c r="C345" s="69"/>
      <c r="D345" s="62" t="s">
        <v>66</v>
      </c>
      <c r="E345" s="11"/>
      <c r="F345" s="98"/>
      <c r="G345" s="98"/>
      <c r="H345" s="96">
        <f t="shared" si="67"/>
        <v>0</v>
      </c>
      <c r="I345" s="96">
        <f t="shared" si="68"/>
        <v>0</v>
      </c>
      <c r="J345" s="96">
        <f t="shared" si="68"/>
        <v>0</v>
      </c>
      <c r="K345" s="99">
        <f t="shared" si="66"/>
        <v>0</v>
      </c>
    </row>
    <row r="346" spans="1:11" s="5" customFormat="1" hidden="1" outlineLevel="3">
      <c r="A346" s="41"/>
      <c r="B346" s="42"/>
      <c r="C346" s="69"/>
      <c r="D346" s="65"/>
      <c r="E346" s="10"/>
      <c r="F346" s="97"/>
      <c r="G346" s="97"/>
      <c r="H346" s="96">
        <f t="shared" si="67"/>
        <v>0</v>
      </c>
      <c r="I346" s="96">
        <f t="shared" si="68"/>
        <v>0</v>
      </c>
      <c r="J346" s="96">
        <f t="shared" si="68"/>
        <v>0</v>
      </c>
      <c r="K346" s="99">
        <f t="shared" si="66"/>
        <v>0</v>
      </c>
    </row>
    <row r="347" spans="1:11" s="5" customFormat="1" hidden="1" outlineLevel="3">
      <c r="A347" s="41"/>
      <c r="B347" s="42"/>
      <c r="C347" s="69"/>
      <c r="D347" s="65"/>
      <c r="E347" s="10"/>
      <c r="F347" s="97"/>
      <c r="G347" s="97"/>
      <c r="H347" s="96">
        <f t="shared" si="67"/>
        <v>0</v>
      </c>
      <c r="I347" s="96">
        <f t="shared" si="68"/>
        <v>0</v>
      </c>
      <c r="J347" s="96">
        <f t="shared" si="68"/>
        <v>0</v>
      </c>
      <c r="K347" s="99">
        <f t="shared" si="66"/>
        <v>0</v>
      </c>
    </row>
    <row r="348" spans="1:11" s="5" customFormat="1" hidden="1" outlineLevel="3">
      <c r="A348" s="41"/>
      <c r="B348" s="42"/>
      <c r="C348" s="69"/>
      <c r="D348" s="65"/>
      <c r="E348" s="10"/>
      <c r="F348" s="97"/>
      <c r="G348" s="97"/>
      <c r="H348" s="96">
        <f t="shared" si="67"/>
        <v>0</v>
      </c>
      <c r="I348" s="96">
        <f t="shared" si="68"/>
        <v>0</v>
      </c>
      <c r="J348" s="96">
        <f t="shared" si="68"/>
        <v>0</v>
      </c>
      <c r="K348" s="99">
        <f t="shared" si="66"/>
        <v>0</v>
      </c>
    </row>
    <row r="349" spans="1:11" ht="17" hidden="1" outlineLevel="2">
      <c r="A349" s="39" t="s">
        <v>402</v>
      </c>
      <c r="B349" s="31" t="s">
        <v>407</v>
      </c>
      <c r="C349" s="68"/>
      <c r="D349" s="60" t="s">
        <v>66</v>
      </c>
      <c r="E349" s="45">
        <f>SUM(E350:E369)</f>
        <v>0</v>
      </c>
      <c r="F349" s="93">
        <f>IF(E349&gt;0,I349/E349,0)</f>
        <v>0</v>
      </c>
      <c r="G349" s="93">
        <f>IF(E349&gt;0,J349/E349,0)</f>
        <v>0</v>
      </c>
      <c r="H349" s="93">
        <f>F349+G349</f>
        <v>0</v>
      </c>
      <c r="I349" s="93">
        <f>SUM(I350:I370)-I370</f>
        <v>0</v>
      </c>
      <c r="J349" s="93">
        <f>SUM(J350:J370)-J370</f>
        <v>0</v>
      </c>
      <c r="K349" s="94">
        <f t="shared" si="66"/>
        <v>0</v>
      </c>
    </row>
    <row r="350" spans="1:11" s="5" customFormat="1" ht="17" hidden="1" outlineLevel="3">
      <c r="A350" s="41" t="s">
        <v>498</v>
      </c>
      <c r="B350" s="32" t="s">
        <v>382</v>
      </c>
      <c r="C350" s="69"/>
      <c r="D350" s="62" t="s">
        <v>66</v>
      </c>
      <c r="E350" s="11"/>
      <c r="F350" s="98"/>
      <c r="G350" s="98"/>
      <c r="H350" s="96">
        <f t="shared" ref="H350:H375" si="69">F350+G350</f>
        <v>0</v>
      </c>
      <c r="I350" s="96">
        <f t="shared" ref="I350:J374" si="70">$E350*F350</f>
        <v>0</v>
      </c>
      <c r="J350" s="96">
        <f t="shared" si="70"/>
        <v>0</v>
      </c>
      <c r="K350" s="99">
        <f t="shared" si="66"/>
        <v>0</v>
      </c>
    </row>
    <row r="351" spans="1:11" s="5" customFormat="1" ht="17" hidden="1" outlineLevel="3">
      <c r="A351" s="41" t="s">
        <v>499</v>
      </c>
      <c r="B351" s="32" t="s">
        <v>390</v>
      </c>
      <c r="C351" s="69"/>
      <c r="D351" s="62" t="s">
        <v>66</v>
      </c>
      <c r="E351" s="11"/>
      <c r="F351" s="98"/>
      <c r="G351" s="98"/>
      <c r="H351" s="96">
        <f t="shared" si="69"/>
        <v>0</v>
      </c>
      <c r="I351" s="96">
        <f t="shared" si="70"/>
        <v>0</v>
      </c>
      <c r="J351" s="96">
        <f t="shared" si="70"/>
        <v>0</v>
      </c>
      <c r="K351" s="99">
        <f t="shared" si="66"/>
        <v>0</v>
      </c>
    </row>
    <row r="352" spans="1:11" s="5" customFormat="1" ht="17" hidden="1" outlineLevel="3">
      <c r="A352" s="41" t="s">
        <v>500</v>
      </c>
      <c r="B352" s="32" t="s">
        <v>378</v>
      </c>
      <c r="C352" s="69"/>
      <c r="D352" s="62" t="s">
        <v>66</v>
      </c>
      <c r="E352" s="11"/>
      <c r="F352" s="98"/>
      <c r="G352" s="98"/>
      <c r="H352" s="96">
        <f t="shared" si="69"/>
        <v>0</v>
      </c>
      <c r="I352" s="96">
        <f t="shared" si="70"/>
        <v>0</v>
      </c>
      <c r="J352" s="96">
        <f t="shared" si="70"/>
        <v>0</v>
      </c>
      <c r="K352" s="99">
        <f t="shared" si="66"/>
        <v>0</v>
      </c>
    </row>
    <row r="353" spans="1:11" s="5" customFormat="1" ht="17" hidden="1" outlineLevel="3">
      <c r="A353" s="41" t="s">
        <v>501</v>
      </c>
      <c r="B353" s="32" t="s">
        <v>392</v>
      </c>
      <c r="C353" s="69"/>
      <c r="D353" s="62" t="s">
        <v>66</v>
      </c>
      <c r="E353" s="11"/>
      <c r="F353" s="98"/>
      <c r="G353" s="98"/>
      <c r="H353" s="96">
        <f t="shared" si="69"/>
        <v>0</v>
      </c>
      <c r="I353" s="96">
        <f t="shared" si="70"/>
        <v>0</v>
      </c>
      <c r="J353" s="96">
        <f t="shared" si="70"/>
        <v>0</v>
      </c>
      <c r="K353" s="99">
        <f t="shared" si="66"/>
        <v>0</v>
      </c>
    </row>
    <row r="354" spans="1:11" s="5" customFormat="1" ht="17" hidden="1" outlineLevel="3">
      <c r="A354" s="41" t="s">
        <v>502</v>
      </c>
      <c r="B354" s="32" t="s">
        <v>393</v>
      </c>
      <c r="C354" s="69"/>
      <c r="D354" s="62" t="s">
        <v>66</v>
      </c>
      <c r="E354" s="11"/>
      <c r="F354" s="98"/>
      <c r="G354" s="98"/>
      <c r="H354" s="96">
        <f t="shared" si="69"/>
        <v>0</v>
      </c>
      <c r="I354" s="96">
        <f t="shared" si="70"/>
        <v>0</v>
      </c>
      <c r="J354" s="96">
        <f t="shared" si="70"/>
        <v>0</v>
      </c>
      <c r="K354" s="99">
        <f t="shared" si="66"/>
        <v>0</v>
      </c>
    </row>
    <row r="355" spans="1:11" s="5" customFormat="1" ht="17" hidden="1" outlineLevel="3">
      <c r="A355" s="41" t="s">
        <v>503</v>
      </c>
      <c r="B355" s="32" t="s">
        <v>389</v>
      </c>
      <c r="C355" s="69"/>
      <c r="D355" s="62" t="s">
        <v>66</v>
      </c>
      <c r="E355" s="11"/>
      <c r="F355" s="98"/>
      <c r="G355" s="98"/>
      <c r="H355" s="96">
        <f t="shared" si="69"/>
        <v>0</v>
      </c>
      <c r="I355" s="96">
        <f t="shared" si="70"/>
        <v>0</v>
      </c>
      <c r="J355" s="96">
        <f t="shared" si="70"/>
        <v>0</v>
      </c>
      <c r="K355" s="99">
        <f t="shared" si="66"/>
        <v>0</v>
      </c>
    </row>
    <row r="356" spans="1:11" s="5" customFormat="1" ht="17" hidden="1" outlineLevel="3">
      <c r="A356" s="41" t="s">
        <v>504</v>
      </c>
      <c r="B356" s="32" t="s">
        <v>385</v>
      </c>
      <c r="C356" s="69"/>
      <c r="D356" s="62" t="s">
        <v>66</v>
      </c>
      <c r="E356" s="11"/>
      <c r="F356" s="98"/>
      <c r="G356" s="98"/>
      <c r="H356" s="96">
        <f t="shared" si="69"/>
        <v>0</v>
      </c>
      <c r="I356" s="96">
        <f t="shared" si="70"/>
        <v>0</v>
      </c>
      <c r="J356" s="96">
        <f t="shared" si="70"/>
        <v>0</v>
      </c>
      <c r="K356" s="99">
        <f t="shared" si="66"/>
        <v>0</v>
      </c>
    </row>
    <row r="357" spans="1:11" s="5" customFormat="1" ht="17" hidden="1" outlineLevel="3">
      <c r="A357" s="41" t="s">
        <v>505</v>
      </c>
      <c r="B357" s="32" t="s">
        <v>383</v>
      </c>
      <c r="C357" s="69"/>
      <c r="D357" s="62" t="s">
        <v>66</v>
      </c>
      <c r="E357" s="11"/>
      <c r="F357" s="98"/>
      <c r="G357" s="98"/>
      <c r="H357" s="96">
        <f t="shared" si="69"/>
        <v>0</v>
      </c>
      <c r="I357" s="96">
        <f t="shared" si="70"/>
        <v>0</v>
      </c>
      <c r="J357" s="96">
        <f t="shared" si="70"/>
        <v>0</v>
      </c>
      <c r="K357" s="99">
        <f t="shared" si="66"/>
        <v>0</v>
      </c>
    </row>
    <row r="358" spans="1:11" s="5" customFormat="1" ht="17" hidden="1" outlineLevel="3">
      <c r="A358" s="41" t="s">
        <v>506</v>
      </c>
      <c r="B358" s="32" t="s">
        <v>380</v>
      </c>
      <c r="C358" s="69"/>
      <c r="D358" s="62" t="s">
        <v>66</v>
      </c>
      <c r="E358" s="11"/>
      <c r="F358" s="98"/>
      <c r="G358" s="98"/>
      <c r="H358" s="96">
        <f t="shared" si="69"/>
        <v>0</v>
      </c>
      <c r="I358" s="96">
        <f t="shared" si="70"/>
        <v>0</v>
      </c>
      <c r="J358" s="96">
        <f t="shared" si="70"/>
        <v>0</v>
      </c>
      <c r="K358" s="99">
        <f t="shared" si="66"/>
        <v>0</v>
      </c>
    </row>
    <row r="359" spans="1:11" s="5" customFormat="1" ht="17" hidden="1" outlineLevel="3">
      <c r="A359" s="41" t="s">
        <v>507</v>
      </c>
      <c r="B359" s="32" t="s">
        <v>384</v>
      </c>
      <c r="C359" s="69"/>
      <c r="D359" s="62" t="s">
        <v>66</v>
      </c>
      <c r="E359" s="11"/>
      <c r="F359" s="98"/>
      <c r="G359" s="98"/>
      <c r="H359" s="96">
        <f t="shared" si="69"/>
        <v>0</v>
      </c>
      <c r="I359" s="96">
        <f t="shared" si="70"/>
        <v>0</v>
      </c>
      <c r="J359" s="96">
        <f t="shared" si="70"/>
        <v>0</v>
      </c>
      <c r="K359" s="99">
        <f t="shared" si="66"/>
        <v>0</v>
      </c>
    </row>
    <row r="360" spans="1:11" s="5" customFormat="1" ht="17" hidden="1" outlineLevel="3">
      <c r="A360" s="41" t="s">
        <v>508</v>
      </c>
      <c r="B360" s="32" t="s">
        <v>396</v>
      </c>
      <c r="C360" s="69"/>
      <c r="D360" s="62" t="s">
        <v>66</v>
      </c>
      <c r="E360" s="11"/>
      <c r="F360" s="98"/>
      <c r="G360" s="98"/>
      <c r="H360" s="96">
        <f t="shared" si="69"/>
        <v>0</v>
      </c>
      <c r="I360" s="96">
        <f t="shared" si="70"/>
        <v>0</v>
      </c>
      <c r="J360" s="96">
        <f t="shared" si="70"/>
        <v>0</v>
      </c>
      <c r="K360" s="99">
        <f t="shared" si="66"/>
        <v>0</v>
      </c>
    </row>
    <row r="361" spans="1:11" s="5" customFormat="1" ht="17" hidden="1" outlineLevel="3">
      <c r="A361" s="41" t="s">
        <v>509</v>
      </c>
      <c r="B361" s="32" t="s">
        <v>376</v>
      </c>
      <c r="C361" s="69"/>
      <c r="D361" s="62" t="s">
        <v>66</v>
      </c>
      <c r="E361" s="11"/>
      <c r="F361" s="98"/>
      <c r="G361" s="98"/>
      <c r="H361" s="96">
        <f t="shared" si="69"/>
        <v>0</v>
      </c>
      <c r="I361" s="96">
        <f t="shared" si="70"/>
        <v>0</v>
      </c>
      <c r="J361" s="96">
        <f t="shared" si="70"/>
        <v>0</v>
      </c>
      <c r="K361" s="99">
        <f t="shared" si="66"/>
        <v>0</v>
      </c>
    </row>
    <row r="362" spans="1:11" s="5" customFormat="1" ht="17" hidden="1" outlineLevel="3">
      <c r="A362" s="41" t="s">
        <v>510</v>
      </c>
      <c r="B362" s="32" t="s">
        <v>377</v>
      </c>
      <c r="C362" s="69"/>
      <c r="D362" s="62" t="s">
        <v>66</v>
      </c>
      <c r="E362" s="11"/>
      <c r="F362" s="98"/>
      <c r="G362" s="98"/>
      <c r="H362" s="96">
        <f t="shared" si="69"/>
        <v>0</v>
      </c>
      <c r="I362" s="96">
        <f t="shared" si="70"/>
        <v>0</v>
      </c>
      <c r="J362" s="96">
        <f t="shared" si="70"/>
        <v>0</v>
      </c>
      <c r="K362" s="99">
        <f t="shared" si="66"/>
        <v>0</v>
      </c>
    </row>
    <row r="363" spans="1:11" s="5" customFormat="1" ht="17" hidden="1" outlineLevel="3">
      <c r="A363" s="41" t="s">
        <v>511</v>
      </c>
      <c r="B363" s="32" t="s">
        <v>397</v>
      </c>
      <c r="C363" s="69"/>
      <c r="D363" s="62" t="s">
        <v>66</v>
      </c>
      <c r="E363" s="11"/>
      <c r="F363" s="98"/>
      <c r="G363" s="98"/>
      <c r="H363" s="96">
        <f t="shared" si="69"/>
        <v>0</v>
      </c>
      <c r="I363" s="96">
        <f t="shared" si="70"/>
        <v>0</v>
      </c>
      <c r="J363" s="96">
        <f t="shared" si="70"/>
        <v>0</v>
      </c>
      <c r="K363" s="99">
        <f t="shared" si="66"/>
        <v>0</v>
      </c>
    </row>
    <row r="364" spans="1:11" s="5" customFormat="1" ht="17" hidden="1" outlineLevel="3">
      <c r="A364" s="41" t="s">
        <v>512</v>
      </c>
      <c r="B364" s="32" t="s">
        <v>375</v>
      </c>
      <c r="C364" s="69"/>
      <c r="D364" s="62" t="s">
        <v>66</v>
      </c>
      <c r="E364" s="11"/>
      <c r="F364" s="98"/>
      <c r="G364" s="98"/>
      <c r="H364" s="96">
        <f t="shared" si="69"/>
        <v>0</v>
      </c>
      <c r="I364" s="96">
        <f t="shared" si="70"/>
        <v>0</v>
      </c>
      <c r="J364" s="96">
        <f t="shared" si="70"/>
        <v>0</v>
      </c>
      <c r="K364" s="99">
        <f t="shared" si="66"/>
        <v>0</v>
      </c>
    </row>
    <row r="365" spans="1:11" s="5" customFormat="1" ht="17" hidden="1" outlineLevel="3">
      <c r="A365" s="41" t="s">
        <v>513</v>
      </c>
      <c r="B365" s="32" t="s">
        <v>593</v>
      </c>
      <c r="C365" s="69"/>
      <c r="D365" s="62" t="s">
        <v>66</v>
      </c>
      <c r="E365" s="11"/>
      <c r="F365" s="98"/>
      <c r="G365" s="98"/>
      <c r="H365" s="96">
        <f t="shared" si="69"/>
        <v>0</v>
      </c>
      <c r="I365" s="96">
        <f t="shared" si="70"/>
        <v>0</v>
      </c>
      <c r="J365" s="96">
        <f t="shared" si="70"/>
        <v>0</v>
      </c>
      <c r="K365" s="99">
        <f t="shared" si="66"/>
        <v>0</v>
      </c>
    </row>
    <row r="366" spans="1:11" s="5" customFormat="1" ht="17" hidden="1" outlineLevel="3">
      <c r="A366" s="41" t="s">
        <v>514</v>
      </c>
      <c r="B366" s="32" t="s">
        <v>374</v>
      </c>
      <c r="C366" s="69"/>
      <c r="D366" s="62" t="s">
        <v>66</v>
      </c>
      <c r="E366" s="11"/>
      <c r="F366" s="98"/>
      <c r="G366" s="98"/>
      <c r="H366" s="96">
        <f t="shared" si="69"/>
        <v>0</v>
      </c>
      <c r="I366" s="96">
        <f t="shared" si="70"/>
        <v>0</v>
      </c>
      <c r="J366" s="96">
        <f t="shared" si="70"/>
        <v>0</v>
      </c>
      <c r="K366" s="99">
        <f t="shared" si="66"/>
        <v>0</v>
      </c>
    </row>
    <row r="367" spans="1:11" s="5" customFormat="1" hidden="1" outlineLevel="3">
      <c r="A367" s="41"/>
      <c r="B367" s="42"/>
      <c r="C367" s="69"/>
      <c r="D367" s="65"/>
      <c r="E367" s="10"/>
      <c r="F367" s="97"/>
      <c r="G367" s="97"/>
      <c r="H367" s="96">
        <f t="shared" si="69"/>
        <v>0</v>
      </c>
      <c r="I367" s="96">
        <f t="shared" si="70"/>
        <v>0</v>
      </c>
      <c r="J367" s="96">
        <f t="shared" si="70"/>
        <v>0</v>
      </c>
      <c r="K367" s="99">
        <f t="shared" si="66"/>
        <v>0</v>
      </c>
    </row>
    <row r="368" spans="1:11" s="5" customFormat="1" hidden="1" outlineLevel="3">
      <c r="A368" s="41"/>
      <c r="B368" s="42"/>
      <c r="C368" s="69"/>
      <c r="D368" s="65"/>
      <c r="E368" s="10"/>
      <c r="F368" s="97"/>
      <c r="G368" s="97"/>
      <c r="H368" s="96">
        <f t="shared" si="69"/>
        <v>0</v>
      </c>
      <c r="I368" s="96">
        <f t="shared" si="70"/>
        <v>0</v>
      </c>
      <c r="J368" s="96">
        <f t="shared" si="70"/>
        <v>0</v>
      </c>
      <c r="K368" s="99">
        <f t="shared" si="66"/>
        <v>0</v>
      </c>
    </row>
    <row r="369" spans="1:11" s="5" customFormat="1" hidden="1" outlineLevel="3">
      <c r="A369" s="41"/>
      <c r="B369" s="42"/>
      <c r="C369" s="69"/>
      <c r="D369" s="65"/>
      <c r="E369" s="10"/>
      <c r="F369" s="97"/>
      <c r="G369" s="97"/>
      <c r="H369" s="96">
        <f t="shared" si="69"/>
        <v>0</v>
      </c>
      <c r="I369" s="96">
        <f t="shared" si="70"/>
        <v>0</v>
      </c>
      <c r="J369" s="96">
        <f t="shared" si="70"/>
        <v>0</v>
      </c>
      <c r="K369" s="99">
        <f t="shared" si="66"/>
        <v>0</v>
      </c>
    </row>
    <row r="370" spans="1:11" s="5" customFormat="1" ht="51" hidden="1" outlineLevel="2">
      <c r="A370" s="34"/>
      <c r="B370" s="25" t="s">
        <v>167</v>
      </c>
      <c r="C370" s="36"/>
      <c r="D370" s="64"/>
      <c r="E370" s="35"/>
      <c r="F370" s="95"/>
      <c r="G370" s="95"/>
      <c r="H370" s="93">
        <f t="shared" si="69"/>
        <v>0</v>
      </c>
      <c r="I370" s="93">
        <f t="shared" si="70"/>
        <v>0</v>
      </c>
      <c r="J370" s="93">
        <f t="shared" si="70"/>
        <v>0</v>
      </c>
      <c r="K370" s="94">
        <f t="shared" si="66"/>
        <v>0</v>
      </c>
    </row>
    <row r="371" spans="1:11" s="2" customFormat="1" hidden="1" outlineLevel="2">
      <c r="A371" s="34"/>
      <c r="B371" s="37"/>
      <c r="C371" s="36"/>
      <c r="D371" s="64"/>
      <c r="E371" s="35"/>
      <c r="F371" s="95"/>
      <c r="G371" s="95"/>
      <c r="H371" s="93">
        <f t="shared" si="69"/>
        <v>0</v>
      </c>
      <c r="I371" s="93">
        <f t="shared" si="70"/>
        <v>0</v>
      </c>
      <c r="J371" s="93">
        <f t="shared" si="70"/>
        <v>0</v>
      </c>
      <c r="K371" s="94">
        <f t="shared" si="66"/>
        <v>0</v>
      </c>
    </row>
    <row r="372" spans="1:11" s="2" customFormat="1" hidden="1" outlineLevel="2">
      <c r="A372" s="34"/>
      <c r="B372" s="37"/>
      <c r="C372" s="36"/>
      <c r="D372" s="64"/>
      <c r="E372" s="35"/>
      <c r="F372" s="95"/>
      <c r="G372" s="95"/>
      <c r="H372" s="93">
        <f t="shared" si="69"/>
        <v>0</v>
      </c>
      <c r="I372" s="93">
        <f t="shared" si="70"/>
        <v>0</v>
      </c>
      <c r="J372" s="93">
        <f t="shared" si="70"/>
        <v>0</v>
      </c>
      <c r="K372" s="94">
        <f t="shared" si="66"/>
        <v>0</v>
      </c>
    </row>
    <row r="373" spans="1:11" s="2" customFormat="1" hidden="1" outlineLevel="2">
      <c r="A373" s="34"/>
      <c r="B373" s="37"/>
      <c r="C373" s="36"/>
      <c r="D373" s="64"/>
      <c r="E373" s="35"/>
      <c r="F373" s="95"/>
      <c r="G373" s="95"/>
      <c r="H373" s="93">
        <f t="shared" si="69"/>
        <v>0</v>
      </c>
      <c r="I373" s="93">
        <f t="shared" si="70"/>
        <v>0</v>
      </c>
      <c r="J373" s="93">
        <f t="shared" si="70"/>
        <v>0</v>
      </c>
      <c r="K373" s="94">
        <f t="shared" si="66"/>
        <v>0</v>
      </c>
    </row>
    <row r="374" spans="1:11" s="2" customFormat="1" hidden="1" outlineLevel="2">
      <c r="A374" s="34"/>
      <c r="B374" s="37"/>
      <c r="C374" s="36"/>
      <c r="D374" s="64"/>
      <c r="E374" s="35"/>
      <c r="F374" s="95"/>
      <c r="G374" s="95"/>
      <c r="H374" s="93">
        <f t="shared" si="69"/>
        <v>0</v>
      </c>
      <c r="I374" s="93">
        <f t="shared" si="70"/>
        <v>0</v>
      </c>
      <c r="J374" s="93">
        <f t="shared" si="70"/>
        <v>0</v>
      </c>
      <c r="K374" s="94">
        <f t="shared" si="66"/>
        <v>0</v>
      </c>
    </row>
    <row r="375" spans="1:11" s="16" customFormat="1" hidden="1" outlineLevel="2">
      <c r="A375" s="34"/>
      <c r="B375" s="37"/>
      <c r="C375" s="36"/>
      <c r="D375" s="64"/>
      <c r="E375" s="35"/>
      <c r="F375" s="95"/>
      <c r="G375" s="95"/>
      <c r="H375" s="93">
        <f t="shared" si="69"/>
        <v>0</v>
      </c>
      <c r="I375" s="93">
        <f t="shared" ref="I375:J375" si="71">$E375*F375</f>
        <v>0</v>
      </c>
      <c r="J375" s="93">
        <f t="shared" si="71"/>
        <v>0</v>
      </c>
      <c r="K375" s="94">
        <f t="shared" si="66"/>
        <v>0</v>
      </c>
    </row>
    <row r="376" spans="1:11" s="4" customFormat="1" ht="17" hidden="1" outlineLevel="1">
      <c r="A376" s="13" t="s">
        <v>8</v>
      </c>
      <c r="B376" s="30" t="s">
        <v>426</v>
      </c>
      <c r="C376" s="67"/>
      <c r="D376" s="59" t="s">
        <v>11</v>
      </c>
      <c r="E376" s="44">
        <f>IF((E377+E378+E379+E380+E381+E382+E383+E384+E385+E386+E387)&gt;0,1,0)</f>
        <v>0</v>
      </c>
      <c r="F376" s="90">
        <f>IF(E376&gt;0,I376/E376,0)</f>
        <v>0</v>
      </c>
      <c r="G376" s="90">
        <f>IF(E376&gt;0,J376/E376,0)</f>
        <v>0</v>
      </c>
      <c r="H376" s="90">
        <f>F376+G376</f>
        <v>0</v>
      </c>
      <c r="I376" s="90">
        <f>I377+I378+I379+I380+I381+I382+I383+I384+I385+I386+I387+SUM(I388:I394)-I394</f>
        <v>0</v>
      </c>
      <c r="J376" s="90">
        <f>J377+J378+J379+J380+J381+J382+J383+J384+J385+J386+J387+SUM(J388:J394)-J394</f>
        <v>0</v>
      </c>
      <c r="K376" s="91">
        <f>I376+J376</f>
        <v>0</v>
      </c>
    </row>
    <row r="377" spans="1:11" ht="17" hidden="1" outlineLevel="2">
      <c r="A377" s="39" t="s">
        <v>31</v>
      </c>
      <c r="B377" s="31" t="s">
        <v>408</v>
      </c>
      <c r="C377" s="68" t="s">
        <v>418</v>
      </c>
      <c r="D377" s="60" t="s">
        <v>11</v>
      </c>
      <c r="E377" s="8"/>
      <c r="F377" s="92"/>
      <c r="G377" s="92"/>
      <c r="H377" s="93">
        <f t="shared" ref="H377:H393" si="72">F377+G377</f>
        <v>0</v>
      </c>
      <c r="I377" s="93">
        <f t="shared" ref="I377:J393" si="73">$E377*F377</f>
        <v>0</v>
      </c>
      <c r="J377" s="93">
        <f t="shared" si="73"/>
        <v>0</v>
      </c>
      <c r="K377" s="94">
        <f t="shared" ref="K377:K393" si="74">I377+J377</f>
        <v>0</v>
      </c>
    </row>
    <row r="378" spans="1:11" ht="17" hidden="1" outlineLevel="2">
      <c r="A378" s="39" t="s">
        <v>32</v>
      </c>
      <c r="B378" s="31" t="s">
        <v>411</v>
      </c>
      <c r="C378" s="68" t="s">
        <v>409</v>
      </c>
      <c r="D378" s="60" t="s">
        <v>11</v>
      </c>
      <c r="E378" s="8"/>
      <c r="F378" s="92"/>
      <c r="G378" s="92"/>
      <c r="H378" s="93">
        <f t="shared" si="72"/>
        <v>0</v>
      </c>
      <c r="I378" s="93">
        <f t="shared" si="73"/>
        <v>0</v>
      </c>
      <c r="J378" s="93">
        <f t="shared" si="73"/>
        <v>0</v>
      </c>
      <c r="K378" s="94">
        <f t="shared" si="74"/>
        <v>0</v>
      </c>
    </row>
    <row r="379" spans="1:11" ht="17" hidden="1" outlineLevel="2">
      <c r="A379" s="39" t="s">
        <v>154</v>
      </c>
      <c r="B379" s="31" t="s">
        <v>422</v>
      </c>
      <c r="C379" s="68" t="s">
        <v>409</v>
      </c>
      <c r="D379" s="60" t="s">
        <v>66</v>
      </c>
      <c r="E379" s="8"/>
      <c r="F379" s="92"/>
      <c r="G379" s="92"/>
      <c r="H379" s="93">
        <f t="shared" si="72"/>
        <v>0</v>
      </c>
      <c r="I379" s="93">
        <f t="shared" si="73"/>
        <v>0</v>
      </c>
      <c r="J379" s="93">
        <f t="shared" si="73"/>
        <v>0</v>
      </c>
      <c r="K379" s="94">
        <f t="shared" si="74"/>
        <v>0</v>
      </c>
    </row>
    <row r="380" spans="1:11" ht="17" hidden="1" outlineLevel="2">
      <c r="A380" s="39" t="s">
        <v>155</v>
      </c>
      <c r="B380" s="31" t="s">
        <v>423</v>
      </c>
      <c r="C380" s="68" t="s">
        <v>409</v>
      </c>
      <c r="D380" s="60" t="s">
        <v>66</v>
      </c>
      <c r="E380" s="8"/>
      <c r="F380" s="92"/>
      <c r="G380" s="92"/>
      <c r="H380" s="93">
        <f t="shared" si="72"/>
        <v>0</v>
      </c>
      <c r="I380" s="93">
        <f t="shared" si="73"/>
        <v>0</v>
      </c>
      <c r="J380" s="93">
        <f t="shared" si="73"/>
        <v>0</v>
      </c>
      <c r="K380" s="94">
        <f t="shared" si="74"/>
        <v>0</v>
      </c>
    </row>
    <row r="381" spans="1:11" ht="17" hidden="1" outlineLevel="2">
      <c r="A381" s="39" t="s">
        <v>357</v>
      </c>
      <c r="B381" s="31" t="s">
        <v>424</v>
      </c>
      <c r="C381" s="68"/>
      <c r="D381" s="60" t="s">
        <v>66</v>
      </c>
      <c r="E381" s="8"/>
      <c r="F381" s="92"/>
      <c r="G381" s="92"/>
      <c r="H381" s="93">
        <f t="shared" si="72"/>
        <v>0</v>
      </c>
      <c r="I381" s="93">
        <f t="shared" si="73"/>
        <v>0</v>
      </c>
      <c r="J381" s="93">
        <f t="shared" si="73"/>
        <v>0</v>
      </c>
      <c r="K381" s="94">
        <f t="shared" si="74"/>
        <v>0</v>
      </c>
    </row>
    <row r="382" spans="1:11" ht="17" hidden="1" outlineLevel="2">
      <c r="A382" s="39" t="s">
        <v>406</v>
      </c>
      <c r="B382" s="31" t="s">
        <v>415</v>
      </c>
      <c r="C382" s="68"/>
      <c r="D382" s="60" t="s">
        <v>66</v>
      </c>
      <c r="E382" s="8"/>
      <c r="F382" s="92"/>
      <c r="G382" s="92"/>
      <c r="H382" s="93">
        <f t="shared" si="72"/>
        <v>0</v>
      </c>
      <c r="I382" s="93">
        <f t="shared" si="73"/>
        <v>0</v>
      </c>
      <c r="J382" s="93">
        <f t="shared" si="73"/>
        <v>0</v>
      </c>
      <c r="K382" s="94">
        <f t="shared" si="74"/>
        <v>0</v>
      </c>
    </row>
    <row r="383" spans="1:11" ht="17" hidden="1" outlineLevel="2">
      <c r="A383" s="39" t="s">
        <v>413</v>
      </c>
      <c r="B383" s="31" t="s">
        <v>416</v>
      </c>
      <c r="C383" s="68" t="s">
        <v>417</v>
      </c>
      <c r="D383" s="60" t="s">
        <v>11</v>
      </c>
      <c r="E383" s="8"/>
      <c r="F383" s="92"/>
      <c r="G383" s="92"/>
      <c r="H383" s="93">
        <f t="shared" si="72"/>
        <v>0</v>
      </c>
      <c r="I383" s="93">
        <f t="shared" si="73"/>
        <v>0</v>
      </c>
      <c r="J383" s="93">
        <f t="shared" si="73"/>
        <v>0</v>
      </c>
      <c r="K383" s="94">
        <f t="shared" si="74"/>
        <v>0</v>
      </c>
    </row>
    <row r="384" spans="1:11" ht="17" hidden="1" outlineLevel="2">
      <c r="A384" s="39" t="s">
        <v>515</v>
      </c>
      <c r="B384" s="31" t="s">
        <v>421</v>
      </c>
      <c r="C384" s="68" t="s">
        <v>414</v>
      </c>
      <c r="D384" s="60" t="s">
        <v>39</v>
      </c>
      <c r="E384" s="8"/>
      <c r="F384" s="92"/>
      <c r="G384" s="92"/>
      <c r="H384" s="93">
        <f t="shared" si="72"/>
        <v>0</v>
      </c>
      <c r="I384" s="93">
        <f t="shared" si="73"/>
        <v>0</v>
      </c>
      <c r="J384" s="93">
        <f t="shared" si="73"/>
        <v>0</v>
      </c>
      <c r="K384" s="94">
        <f t="shared" si="74"/>
        <v>0</v>
      </c>
    </row>
    <row r="385" spans="1:11" ht="17" hidden="1" outlineLevel="2">
      <c r="A385" s="39" t="s">
        <v>516</v>
      </c>
      <c r="B385" s="31" t="s">
        <v>425</v>
      </c>
      <c r="C385" s="68" t="s">
        <v>414</v>
      </c>
      <c r="D385" s="60" t="s">
        <v>66</v>
      </c>
      <c r="E385" s="8"/>
      <c r="F385" s="92"/>
      <c r="G385" s="92"/>
      <c r="H385" s="93">
        <f t="shared" si="72"/>
        <v>0</v>
      </c>
      <c r="I385" s="93">
        <f t="shared" si="73"/>
        <v>0</v>
      </c>
      <c r="J385" s="93">
        <f t="shared" si="73"/>
        <v>0</v>
      </c>
      <c r="K385" s="94">
        <f t="shared" si="74"/>
        <v>0</v>
      </c>
    </row>
    <row r="386" spans="1:11" ht="17" hidden="1" outlineLevel="2">
      <c r="A386" s="39" t="s">
        <v>517</v>
      </c>
      <c r="B386" s="31" t="s">
        <v>419</v>
      </c>
      <c r="C386" s="68" t="s">
        <v>414</v>
      </c>
      <c r="D386" s="60" t="s">
        <v>66</v>
      </c>
      <c r="E386" s="8"/>
      <c r="F386" s="92"/>
      <c r="G386" s="92"/>
      <c r="H386" s="93">
        <f t="shared" si="72"/>
        <v>0</v>
      </c>
      <c r="I386" s="93">
        <f t="shared" si="73"/>
        <v>0</v>
      </c>
      <c r="J386" s="93">
        <f t="shared" si="73"/>
        <v>0</v>
      </c>
      <c r="K386" s="94">
        <f t="shared" si="74"/>
        <v>0</v>
      </c>
    </row>
    <row r="387" spans="1:11" ht="17" hidden="1" outlineLevel="2">
      <c r="A387" s="39" t="s">
        <v>518</v>
      </c>
      <c r="B387" s="31" t="s">
        <v>420</v>
      </c>
      <c r="C387" s="68" t="s">
        <v>414</v>
      </c>
      <c r="D387" s="60" t="s">
        <v>66</v>
      </c>
      <c r="E387" s="8"/>
      <c r="F387" s="92"/>
      <c r="G387" s="92"/>
      <c r="H387" s="93">
        <f t="shared" si="72"/>
        <v>0</v>
      </c>
      <c r="I387" s="93">
        <f t="shared" si="73"/>
        <v>0</v>
      </c>
      <c r="J387" s="93">
        <f t="shared" si="73"/>
        <v>0</v>
      </c>
      <c r="K387" s="94">
        <f t="shared" si="74"/>
        <v>0</v>
      </c>
    </row>
    <row r="388" spans="1:11" s="5" customFormat="1" ht="51" hidden="1" outlineLevel="2">
      <c r="A388" s="34"/>
      <c r="B388" s="25" t="s">
        <v>167</v>
      </c>
      <c r="C388" s="36"/>
      <c r="D388" s="64"/>
      <c r="E388" s="35"/>
      <c r="F388" s="95"/>
      <c r="G388" s="95"/>
      <c r="H388" s="93">
        <f t="shared" si="72"/>
        <v>0</v>
      </c>
      <c r="I388" s="93">
        <f t="shared" si="73"/>
        <v>0</v>
      </c>
      <c r="J388" s="93">
        <f t="shared" si="73"/>
        <v>0</v>
      </c>
      <c r="K388" s="94">
        <f t="shared" si="74"/>
        <v>0</v>
      </c>
    </row>
    <row r="389" spans="1:11" s="2" customFormat="1" hidden="1" outlineLevel="2">
      <c r="A389" s="34"/>
      <c r="B389" s="37"/>
      <c r="C389" s="36"/>
      <c r="D389" s="64"/>
      <c r="E389" s="35"/>
      <c r="F389" s="95"/>
      <c r="G389" s="95"/>
      <c r="H389" s="93">
        <f t="shared" si="72"/>
        <v>0</v>
      </c>
      <c r="I389" s="93">
        <f t="shared" si="73"/>
        <v>0</v>
      </c>
      <c r="J389" s="93">
        <f t="shared" si="73"/>
        <v>0</v>
      </c>
      <c r="K389" s="94">
        <f t="shared" si="74"/>
        <v>0</v>
      </c>
    </row>
    <row r="390" spans="1:11" s="2" customFormat="1" hidden="1" outlineLevel="2">
      <c r="A390" s="34"/>
      <c r="B390" s="37"/>
      <c r="C390" s="36"/>
      <c r="D390" s="64"/>
      <c r="E390" s="35"/>
      <c r="F390" s="95"/>
      <c r="G390" s="95"/>
      <c r="H390" s="93">
        <f t="shared" si="72"/>
        <v>0</v>
      </c>
      <c r="I390" s="93">
        <f t="shared" si="73"/>
        <v>0</v>
      </c>
      <c r="J390" s="93">
        <f t="shared" si="73"/>
        <v>0</v>
      </c>
      <c r="K390" s="94">
        <f t="shared" si="74"/>
        <v>0</v>
      </c>
    </row>
    <row r="391" spans="1:11" s="2" customFormat="1" hidden="1" outlineLevel="2">
      <c r="A391" s="34"/>
      <c r="B391" s="37"/>
      <c r="C391" s="36"/>
      <c r="D391" s="64"/>
      <c r="E391" s="35"/>
      <c r="F391" s="95"/>
      <c r="G391" s="95"/>
      <c r="H391" s="93">
        <f t="shared" si="72"/>
        <v>0</v>
      </c>
      <c r="I391" s="93">
        <f t="shared" si="73"/>
        <v>0</v>
      </c>
      <c r="J391" s="93">
        <f t="shared" si="73"/>
        <v>0</v>
      </c>
      <c r="K391" s="94">
        <f t="shared" si="74"/>
        <v>0</v>
      </c>
    </row>
    <row r="392" spans="1:11" s="2" customFormat="1" hidden="1" outlineLevel="2">
      <c r="A392" s="34"/>
      <c r="B392" s="37"/>
      <c r="C392" s="36"/>
      <c r="D392" s="64"/>
      <c r="E392" s="35"/>
      <c r="F392" s="95"/>
      <c r="G392" s="95"/>
      <c r="H392" s="93">
        <f t="shared" si="72"/>
        <v>0</v>
      </c>
      <c r="I392" s="93">
        <f t="shared" si="73"/>
        <v>0</v>
      </c>
      <c r="J392" s="93">
        <f t="shared" si="73"/>
        <v>0</v>
      </c>
      <c r="K392" s="94">
        <f t="shared" si="74"/>
        <v>0</v>
      </c>
    </row>
    <row r="393" spans="1:11" s="2" customFormat="1" hidden="1" outlineLevel="2">
      <c r="A393" s="34"/>
      <c r="B393" s="37"/>
      <c r="C393" s="36"/>
      <c r="D393" s="64"/>
      <c r="E393" s="35"/>
      <c r="F393" s="95"/>
      <c r="G393" s="95"/>
      <c r="H393" s="93">
        <f t="shared" si="72"/>
        <v>0</v>
      </c>
      <c r="I393" s="93">
        <f t="shared" si="73"/>
        <v>0</v>
      </c>
      <c r="J393" s="93">
        <f t="shared" si="73"/>
        <v>0</v>
      </c>
      <c r="K393" s="94">
        <f t="shared" si="74"/>
        <v>0</v>
      </c>
    </row>
    <row r="394" spans="1:11" hidden="1">
      <c r="A394" s="380" t="s">
        <v>470</v>
      </c>
      <c r="B394" s="381"/>
      <c r="C394" s="381"/>
      <c r="D394" s="382"/>
      <c r="E394" s="56"/>
      <c r="F394" s="88"/>
      <c r="G394" s="88"/>
      <c r="H394" s="88"/>
      <c r="I394" s="88"/>
      <c r="J394" s="88"/>
      <c r="K394" s="89">
        <f>SUM(K395:K432)-K432</f>
        <v>0</v>
      </c>
    </row>
    <row r="395" spans="1:11" s="14" customFormat="1" ht="17" hidden="1" outlineLevel="1">
      <c r="A395" s="13" t="s">
        <v>10</v>
      </c>
      <c r="B395" s="38"/>
      <c r="C395" s="67"/>
      <c r="D395" s="70"/>
      <c r="E395" s="9"/>
      <c r="F395" s="100"/>
      <c r="G395" s="100"/>
      <c r="H395" s="90">
        <f t="shared" ref="H395:H431" si="75">F395+G395</f>
        <v>0</v>
      </c>
      <c r="I395" s="90">
        <f t="shared" ref="I395:J423" si="76">$E395*F395</f>
        <v>0</v>
      </c>
      <c r="J395" s="90">
        <f t="shared" si="76"/>
        <v>0</v>
      </c>
      <c r="K395" s="91">
        <f t="shared" ref="K395:K431" si="77">I395+J395</f>
        <v>0</v>
      </c>
    </row>
    <row r="396" spans="1:11" s="14" customFormat="1" ht="17" hidden="1" outlineLevel="1">
      <c r="A396" s="13" t="s">
        <v>12</v>
      </c>
      <c r="B396" s="38"/>
      <c r="C396" s="67"/>
      <c r="D396" s="70"/>
      <c r="E396" s="9"/>
      <c r="F396" s="100"/>
      <c r="G396" s="100"/>
      <c r="H396" s="90">
        <f t="shared" si="75"/>
        <v>0</v>
      </c>
      <c r="I396" s="90">
        <f t="shared" si="76"/>
        <v>0</v>
      </c>
      <c r="J396" s="90">
        <f t="shared" si="76"/>
        <v>0</v>
      </c>
      <c r="K396" s="91">
        <f t="shared" si="77"/>
        <v>0</v>
      </c>
    </row>
    <row r="397" spans="1:11" s="14" customFormat="1" ht="17" hidden="1" outlineLevel="1">
      <c r="A397" s="13" t="s">
        <v>13</v>
      </c>
      <c r="B397" s="38"/>
      <c r="C397" s="67"/>
      <c r="D397" s="70"/>
      <c r="E397" s="9"/>
      <c r="F397" s="100"/>
      <c r="G397" s="100"/>
      <c r="H397" s="90">
        <f t="shared" si="75"/>
        <v>0</v>
      </c>
      <c r="I397" s="90">
        <f t="shared" si="76"/>
        <v>0</v>
      </c>
      <c r="J397" s="90">
        <f t="shared" si="76"/>
        <v>0</v>
      </c>
      <c r="K397" s="91">
        <f t="shared" si="77"/>
        <v>0</v>
      </c>
    </row>
    <row r="398" spans="1:11" s="14" customFormat="1" ht="17" hidden="1" outlineLevel="1">
      <c r="A398" s="13" t="s">
        <v>7</v>
      </c>
      <c r="B398" s="38"/>
      <c r="C398" s="67"/>
      <c r="D398" s="70"/>
      <c r="E398" s="9"/>
      <c r="F398" s="100"/>
      <c r="G398" s="100"/>
      <c r="H398" s="90">
        <f t="shared" si="75"/>
        <v>0</v>
      </c>
      <c r="I398" s="90">
        <f t="shared" si="76"/>
        <v>0</v>
      </c>
      <c r="J398" s="90">
        <f t="shared" si="76"/>
        <v>0</v>
      </c>
      <c r="K398" s="91">
        <f t="shared" si="77"/>
        <v>0</v>
      </c>
    </row>
    <row r="399" spans="1:11" s="14" customFormat="1" ht="17" hidden="1" outlineLevel="1">
      <c r="A399" s="13" t="s">
        <v>8</v>
      </c>
      <c r="B399" s="38"/>
      <c r="C399" s="67"/>
      <c r="D399" s="70"/>
      <c r="E399" s="9"/>
      <c r="F399" s="100"/>
      <c r="G399" s="100"/>
      <c r="H399" s="90">
        <f t="shared" si="75"/>
        <v>0</v>
      </c>
      <c r="I399" s="90">
        <f t="shared" si="76"/>
        <v>0</v>
      </c>
      <c r="J399" s="90">
        <f t="shared" si="76"/>
        <v>0</v>
      </c>
      <c r="K399" s="91">
        <f t="shared" si="77"/>
        <v>0</v>
      </c>
    </row>
    <row r="400" spans="1:11" s="14" customFormat="1" ht="17" hidden="1" outlineLevel="1">
      <c r="A400" s="13" t="s">
        <v>6</v>
      </c>
      <c r="B400" s="38"/>
      <c r="C400" s="67"/>
      <c r="D400" s="70"/>
      <c r="E400" s="9"/>
      <c r="F400" s="100"/>
      <c r="G400" s="100"/>
      <c r="H400" s="90">
        <f t="shared" si="75"/>
        <v>0</v>
      </c>
      <c r="I400" s="90">
        <f t="shared" si="76"/>
        <v>0</v>
      </c>
      <c r="J400" s="90">
        <f t="shared" si="76"/>
        <v>0</v>
      </c>
      <c r="K400" s="91">
        <f t="shared" si="77"/>
        <v>0</v>
      </c>
    </row>
    <row r="401" spans="1:11" s="14" customFormat="1" ht="17" hidden="1" outlineLevel="1">
      <c r="A401" s="13" t="s">
        <v>9</v>
      </c>
      <c r="B401" s="38"/>
      <c r="C401" s="67"/>
      <c r="D401" s="70"/>
      <c r="E401" s="9"/>
      <c r="F401" s="100"/>
      <c r="G401" s="100"/>
      <c r="H401" s="90">
        <f t="shared" si="75"/>
        <v>0</v>
      </c>
      <c r="I401" s="90">
        <f t="shared" si="76"/>
        <v>0</v>
      </c>
      <c r="J401" s="90">
        <f t="shared" si="76"/>
        <v>0</v>
      </c>
      <c r="K401" s="91">
        <f t="shared" si="77"/>
        <v>0</v>
      </c>
    </row>
    <row r="402" spans="1:11" s="14" customFormat="1" ht="17" hidden="1" outlineLevel="1">
      <c r="A402" s="13" t="s">
        <v>109</v>
      </c>
      <c r="B402" s="38"/>
      <c r="C402" s="67"/>
      <c r="D402" s="70"/>
      <c r="E402" s="9"/>
      <c r="F402" s="100"/>
      <c r="G402" s="100"/>
      <c r="H402" s="90">
        <f t="shared" si="75"/>
        <v>0</v>
      </c>
      <c r="I402" s="90">
        <f t="shared" si="76"/>
        <v>0</v>
      </c>
      <c r="J402" s="90">
        <f t="shared" si="76"/>
        <v>0</v>
      </c>
      <c r="K402" s="91">
        <f t="shared" si="77"/>
        <v>0</v>
      </c>
    </row>
    <row r="403" spans="1:11" s="14" customFormat="1" ht="17" hidden="1" outlineLevel="1">
      <c r="A403" s="13" t="s">
        <v>432</v>
      </c>
      <c r="B403" s="38"/>
      <c r="C403" s="67"/>
      <c r="D403" s="70"/>
      <c r="E403" s="9"/>
      <c r="F403" s="100"/>
      <c r="G403" s="100"/>
      <c r="H403" s="90">
        <f t="shared" si="75"/>
        <v>0</v>
      </c>
      <c r="I403" s="90">
        <f t="shared" si="76"/>
        <v>0</v>
      </c>
      <c r="J403" s="90">
        <f t="shared" si="76"/>
        <v>0</v>
      </c>
      <c r="K403" s="91">
        <f t="shared" si="77"/>
        <v>0</v>
      </c>
    </row>
    <row r="404" spans="1:11" s="14" customFormat="1" ht="17" hidden="1" outlineLevel="1">
      <c r="A404" s="13" t="s">
        <v>433</v>
      </c>
      <c r="B404" s="38"/>
      <c r="C404" s="67"/>
      <c r="D404" s="70"/>
      <c r="E404" s="9"/>
      <c r="F404" s="100"/>
      <c r="G404" s="100"/>
      <c r="H404" s="90">
        <f t="shared" si="75"/>
        <v>0</v>
      </c>
      <c r="I404" s="90">
        <f t="shared" si="76"/>
        <v>0</v>
      </c>
      <c r="J404" s="90">
        <f t="shared" si="76"/>
        <v>0</v>
      </c>
      <c r="K404" s="91">
        <f t="shared" si="77"/>
        <v>0</v>
      </c>
    </row>
    <row r="405" spans="1:11" s="14" customFormat="1" ht="17" hidden="1" outlineLevel="1">
      <c r="A405" s="13" t="s">
        <v>434</v>
      </c>
      <c r="B405" s="38"/>
      <c r="C405" s="67"/>
      <c r="D405" s="70"/>
      <c r="E405" s="9"/>
      <c r="F405" s="100"/>
      <c r="G405" s="100"/>
      <c r="H405" s="90">
        <f t="shared" si="75"/>
        <v>0</v>
      </c>
      <c r="I405" s="90">
        <f t="shared" si="76"/>
        <v>0</v>
      </c>
      <c r="J405" s="90">
        <f t="shared" si="76"/>
        <v>0</v>
      </c>
      <c r="K405" s="91">
        <f t="shared" si="77"/>
        <v>0</v>
      </c>
    </row>
    <row r="406" spans="1:11" s="14" customFormat="1" ht="17" hidden="1" outlineLevel="1">
      <c r="A406" s="13" t="s">
        <v>435</v>
      </c>
      <c r="B406" s="38"/>
      <c r="C406" s="67"/>
      <c r="D406" s="70"/>
      <c r="E406" s="9"/>
      <c r="F406" s="100"/>
      <c r="G406" s="100"/>
      <c r="H406" s="90">
        <f t="shared" si="75"/>
        <v>0</v>
      </c>
      <c r="I406" s="90">
        <f t="shared" si="76"/>
        <v>0</v>
      </c>
      <c r="J406" s="90">
        <f t="shared" si="76"/>
        <v>0</v>
      </c>
      <c r="K406" s="91">
        <f t="shared" si="77"/>
        <v>0</v>
      </c>
    </row>
    <row r="407" spans="1:11" s="14" customFormat="1" ht="17" hidden="1" outlineLevel="1">
      <c r="A407" s="13" t="s">
        <v>436</v>
      </c>
      <c r="B407" s="38"/>
      <c r="C407" s="67"/>
      <c r="D407" s="70"/>
      <c r="E407" s="9"/>
      <c r="F407" s="100"/>
      <c r="G407" s="100"/>
      <c r="H407" s="90">
        <f t="shared" si="75"/>
        <v>0</v>
      </c>
      <c r="I407" s="90">
        <f t="shared" si="76"/>
        <v>0</v>
      </c>
      <c r="J407" s="90">
        <f t="shared" si="76"/>
        <v>0</v>
      </c>
      <c r="K407" s="91">
        <f t="shared" si="77"/>
        <v>0</v>
      </c>
    </row>
    <row r="408" spans="1:11" s="14" customFormat="1" ht="17" hidden="1" outlineLevel="1">
      <c r="A408" s="13" t="s">
        <v>437</v>
      </c>
      <c r="B408" s="38"/>
      <c r="C408" s="67"/>
      <c r="D408" s="70"/>
      <c r="E408" s="9"/>
      <c r="F408" s="100"/>
      <c r="G408" s="100"/>
      <c r="H408" s="90">
        <f t="shared" si="75"/>
        <v>0</v>
      </c>
      <c r="I408" s="90">
        <f t="shared" si="76"/>
        <v>0</v>
      </c>
      <c r="J408" s="90">
        <f t="shared" si="76"/>
        <v>0</v>
      </c>
      <c r="K408" s="91">
        <f t="shared" si="77"/>
        <v>0</v>
      </c>
    </row>
    <row r="409" spans="1:11" s="14" customFormat="1" ht="17" hidden="1" outlineLevel="1">
      <c r="A409" s="13" t="s">
        <v>438</v>
      </c>
      <c r="B409" s="38"/>
      <c r="C409" s="67"/>
      <c r="D409" s="70"/>
      <c r="E409" s="9"/>
      <c r="F409" s="100"/>
      <c r="G409" s="100"/>
      <c r="H409" s="90">
        <f t="shared" si="75"/>
        <v>0</v>
      </c>
      <c r="I409" s="90">
        <f t="shared" si="76"/>
        <v>0</v>
      </c>
      <c r="J409" s="90">
        <f t="shared" si="76"/>
        <v>0</v>
      </c>
      <c r="K409" s="91">
        <f t="shared" si="77"/>
        <v>0</v>
      </c>
    </row>
    <row r="410" spans="1:11" s="14" customFormat="1" ht="17" hidden="1" outlineLevel="1">
      <c r="A410" s="13" t="s">
        <v>439</v>
      </c>
      <c r="B410" s="38"/>
      <c r="C410" s="67"/>
      <c r="D410" s="70"/>
      <c r="E410" s="9"/>
      <c r="F410" s="100"/>
      <c r="G410" s="100"/>
      <c r="H410" s="90">
        <f t="shared" si="75"/>
        <v>0</v>
      </c>
      <c r="I410" s="90">
        <f t="shared" si="76"/>
        <v>0</v>
      </c>
      <c r="J410" s="90">
        <f t="shared" si="76"/>
        <v>0</v>
      </c>
      <c r="K410" s="91">
        <f t="shared" si="77"/>
        <v>0</v>
      </c>
    </row>
    <row r="411" spans="1:11" s="14" customFormat="1" ht="17" hidden="1" outlineLevel="1">
      <c r="A411" s="13" t="s">
        <v>440</v>
      </c>
      <c r="B411" s="38"/>
      <c r="C411" s="67"/>
      <c r="D411" s="70"/>
      <c r="E411" s="9"/>
      <c r="F411" s="100"/>
      <c r="G411" s="100"/>
      <c r="H411" s="90">
        <f t="shared" si="75"/>
        <v>0</v>
      </c>
      <c r="I411" s="90">
        <f t="shared" si="76"/>
        <v>0</v>
      </c>
      <c r="J411" s="90">
        <f t="shared" si="76"/>
        <v>0</v>
      </c>
      <c r="K411" s="91">
        <f t="shared" si="77"/>
        <v>0</v>
      </c>
    </row>
    <row r="412" spans="1:11" s="14" customFormat="1" ht="17" hidden="1" outlineLevel="1">
      <c r="A412" s="13" t="s">
        <v>441</v>
      </c>
      <c r="B412" s="38"/>
      <c r="C412" s="67"/>
      <c r="D412" s="70"/>
      <c r="E412" s="9"/>
      <c r="F412" s="100"/>
      <c r="G412" s="100"/>
      <c r="H412" s="90">
        <f t="shared" si="75"/>
        <v>0</v>
      </c>
      <c r="I412" s="90">
        <f t="shared" si="76"/>
        <v>0</v>
      </c>
      <c r="J412" s="90">
        <f t="shared" si="76"/>
        <v>0</v>
      </c>
      <c r="K412" s="91">
        <f t="shared" si="77"/>
        <v>0</v>
      </c>
    </row>
    <row r="413" spans="1:11" s="14" customFormat="1" ht="17" hidden="1" outlineLevel="1">
      <c r="A413" s="13" t="s">
        <v>442</v>
      </c>
      <c r="B413" s="38"/>
      <c r="C413" s="67"/>
      <c r="D413" s="70"/>
      <c r="E413" s="9"/>
      <c r="F413" s="100"/>
      <c r="G413" s="100"/>
      <c r="H413" s="90">
        <f t="shared" si="75"/>
        <v>0</v>
      </c>
      <c r="I413" s="90">
        <f t="shared" si="76"/>
        <v>0</v>
      </c>
      <c r="J413" s="90">
        <f t="shared" si="76"/>
        <v>0</v>
      </c>
      <c r="K413" s="91">
        <f t="shared" si="77"/>
        <v>0</v>
      </c>
    </row>
    <row r="414" spans="1:11" s="14" customFormat="1" ht="17" hidden="1" outlineLevel="1">
      <c r="A414" s="13" t="s">
        <v>443</v>
      </c>
      <c r="B414" s="38"/>
      <c r="C414" s="67"/>
      <c r="D414" s="70"/>
      <c r="E414" s="9"/>
      <c r="F414" s="100"/>
      <c r="G414" s="100"/>
      <c r="H414" s="90">
        <f t="shared" si="75"/>
        <v>0</v>
      </c>
      <c r="I414" s="90">
        <f t="shared" si="76"/>
        <v>0</v>
      </c>
      <c r="J414" s="90">
        <f t="shared" si="76"/>
        <v>0</v>
      </c>
      <c r="K414" s="91">
        <f t="shared" si="77"/>
        <v>0</v>
      </c>
    </row>
    <row r="415" spans="1:11" s="14" customFormat="1" ht="17" hidden="1" outlineLevel="1">
      <c r="A415" s="13" t="s">
        <v>444</v>
      </c>
      <c r="B415" s="38"/>
      <c r="C415" s="67"/>
      <c r="D415" s="70"/>
      <c r="E415" s="9"/>
      <c r="F415" s="100"/>
      <c r="G415" s="100"/>
      <c r="H415" s="90">
        <f t="shared" si="75"/>
        <v>0</v>
      </c>
      <c r="I415" s="90">
        <f t="shared" si="76"/>
        <v>0</v>
      </c>
      <c r="J415" s="90">
        <f t="shared" si="76"/>
        <v>0</v>
      </c>
      <c r="K415" s="91">
        <f t="shared" si="77"/>
        <v>0</v>
      </c>
    </row>
    <row r="416" spans="1:11" s="14" customFormat="1" ht="17" hidden="1" outlineLevel="1">
      <c r="A416" s="13" t="s">
        <v>445</v>
      </c>
      <c r="B416" s="38"/>
      <c r="C416" s="67"/>
      <c r="D416" s="70"/>
      <c r="E416" s="9"/>
      <c r="F416" s="100"/>
      <c r="G416" s="100"/>
      <c r="H416" s="90">
        <f t="shared" si="75"/>
        <v>0</v>
      </c>
      <c r="I416" s="90">
        <f t="shared" si="76"/>
        <v>0</v>
      </c>
      <c r="J416" s="90">
        <f t="shared" si="76"/>
        <v>0</v>
      </c>
      <c r="K416" s="91">
        <f t="shared" si="77"/>
        <v>0</v>
      </c>
    </row>
    <row r="417" spans="1:11" s="14" customFormat="1" ht="17" hidden="1" outlineLevel="1">
      <c r="A417" s="13" t="s">
        <v>446</v>
      </c>
      <c r="B417" s="38"/>
      <c r="C417" s="67"/>
      <c r="D417" s="70"/>
      <c r="E417" s="9"/>
      <c r="F417" s="100"/>
      <c r="G417" s="100"/>
      <c r="H417" s="90">
        <f t="shared" si="75"/>
        <v>0</v>
      </c>
      <c r="I417" s="90">
        <f t="shared" si="76"/>
        <v>0</v>
      </c>
      <c r="J417" s="90">
        <f t="shared" si="76"/>
        <v>0</v>
      </c>
      <c r="K417" s="91">
        <f t="shared" si="77"/>
        <v>0</v>
      </c>
    </row>
    <row r="418" spans="1:11" s="14" customFormat="1" ht="17" hidden="1" outlineLevel="1">
      <c r="A418" s="13" t="s">
        <v>447</v>
      </c>
      <c r="B418" s="38"/>
      <c r="C418" s="67"/>
      <c r="D418" s="70"/>
      <c r="E418" s="9"/>
      <c r="F418" s="100"/>
      <c r="G418" s="100"/>
      <c r="H418" s="90">
        <f t="shared" si="75"/>
        <v>0</v>
      </c>
      <c r="I418" s="90">
        <f t="shared" si="76"/>
        <v>0</v>
      </c>
      <c r="J418" s="90">
        <f t="shared" si="76"/>
        <v>0</v>
      </c>
      <c r="K418" s="91">
        <f t="shared" si="77"/>
        <v>0</v>
      </c>
    </row>
    <row r="419" spans="1:11" s="14" customFormat="1" ht="17" hidden="1" outlineLevel="1">
      <c r="A419" s="13" t="s">
        <v>448</v>
      </c>
      <c r="B419" s="38"/>
      <c r="C419" s="67"/>
      <c r="D419" s="70"/>
      <c r="E419" s="9"/>
      <c r="F419" s="100"/>
      <c r="G419" s="100"/>
      <c r="H419" s="90">
        <f t="shared" si="75"/>
        <v>0</v>
      </c>
      <c r="I419" s="90">
        <f t="shared" si="76"/>
        <v>0</v>
      </c>
      <c r="J419" s="90">
        <f t="shared" si="76"/>
        <v>0</v>
      </c>
      <c r="K419" s="91">
        <f t="shared" si="77"/>
        <v>0</v>
      </c>
    </row>
    <row r="420" spans="1:11" s="14" customFormat="1" ht="17" hidden="1" outlineLevel="1">
      <c r="A420" s="13" t="s">
        <v>449</v>
      </c>
      <c r="B420" s="38"/>
      <c r="C420" s="67"/>
      <c r="D420" s="70"/>
      <c r="E420" s="9"/>
      <c r="F420" s="100"/>
      <c r="G420" s="100"/>
      <c r="H420" s="90">
        <f t="shared" si="75"/>
        <v>0</v>
      </c>
      <c r="I420" s="90">
        <f t="shared" si="76"/>
        <v>0</v>
      </c>
      <c r="J420" s="90">
        <f t="shared" si="76"/>
        <v>0</v>
      </c>
      <c r="K420" s="91">
        <f t="shared" si="77"/>
        <v>0</v>
      </c>
    </row>
    <row r="421" spans="1:11" s="14" customFormat="1" ht="17" hidden="1" outlineLevel="1">
      <c r="A421" s="13" t="s">
        <v>450</v>
      </c>
      <c r="B421" s="38"/>
      <c r="C421" s="67"/>
      <c r="D421" s="70"/>
      <c r="E421" s="9"/>
      <c r="F421" s="100"/>
      <c r="G421" s="100"/>
      <c r="H421" s="90">
        <f t="shared" si="75"/>
        <v>0</v>
      </c>
      <c r="I421" s="90">
        <f t="shared" si="76"/>
        <v>0</v>
      </c>
      <c r="J421" s="90">
        <f t="shared" si="76"/>
        <v>0</v>
      </c>
      <c r="K421" s="91">
        <f t="shared" si="77"/>
        <v>0</v>
      </c>
    </row>
    <row r="422" spans="1:11" s="14" customFormat="1" ht="17" hidden="1" outlineLevel="1">
      <c r="A422" s="13" t="s">
        <v>451</v>
      </c>
      <c r="B422" s="38"/>
      <c r="C422" s="67"/>
      <c r="D422" s="70"/>
      <c r="E422" s="9"/>
      <c r="F422" s="100"/>
      <c r="G422" s="100"/>
      <c r="H422" s="90">
        <f t="shared" si="75"/>
        <v>0</v>
      </c>
      <c r="I422" s="90">
        <f t="shared" si="76"/>
        <v>0</v>
      </c>
      <c r="J422" s="90">
        <f t="shared" si="76"/>
        <v>0</v>
      </c>
      <c r="K422" s="91">
        <f t="shared" si="77"/>
        <v>0</v>
      </c>
    </row>
    <row r="423" spans="1:11" s="14" customFormat="1" ht="17" hidden="1" outlineLevel="1">
      <c r="A423" s="13" t="s">
        <v>452</v>
      </c>
      <c r="B423" s="38"/>
      <c r="C423" s="67"/>
      <c r="D423" s="70"/>
      <c r="E423" s="9"/>
      <c r="F423" s="100"/>
      <c r="G423" s="100"/>
      <c r="H423" s="90">
        <f t="shared" si="75"/>
        <v>0</v>
      </c>
      <c r="I423" s="90">
        <f t="shared" si="76"/>
        <v>0</v>
      </c>
      <c r="J423" s="90">
        <f t="shared" si="76"/>
        <v>0</v>
      </c>
      <c r="K423" s="91">
        <f t="shared" si="77"/>
        <v>0</v>
      </c>
    </row>
    <row r="424" spans="1:11" s="14" customFormat="1" ht="17" hidden="1" outlineLevel="1">
      <c r="A424" s="13" t="s">
        <v>453</v>
      </c>
      <c r="B424" s="38"/>
      <c r="C424" s="67"/>
      <c r="D424" s="70"/>
      <c r="E424" s="9"/>
      <c r="F424" s="100"/>
      <c r="G424" s="100"/>
      <c r="H424" s="90">
        <f t="shared" si="75"/>
        <v>0</v>
      </c>
      <c r="I424" s="90">
        <f t="shared" ref="I424:J430" si="78">$E424*F424</f>
        <v>0</v>
      </c>
      <c r="J424" s="90">
        <f t="shared" si="78"/>
        <v>0</v>
      </c>
      <c r="K424" s="91">
        <f t="shared" si="77"/>
        <v>0</v>
      </c>
    </row>
    <row r="425" spans="1:11" s="5" customFormat="1" ht="17" hidden="1" outlineLevel="1">
      <c r="A425" s="29"/>
      <c r="B425" s="25" t="s">
        <v>454</v>
      </c>
      <c r="C425" s="27"/>
      <c r="D425" s="63"/>
      <c r="E425" s="26"/>
      <c r="F425" s="97"/>
      <c r="G425" s="97"/>
      <c r="H425" s="96">
        <f t="shared" si="75"/>
        <v>0</v>
      </c>
      <c r="I425" s="96">
        <f t="shared" si="78"/>
        <v>0</v>
      </c>
      <c r="J425" s="96">
        <f t="shared" si="78"/>
        <v>0</v>
      </c>
      <c r="K425" s="96">
        <f t="shared" si="77"/>
        <v>0</v>
      </c>
    </row>
    <row r="426" spans="1:11" s="14" customFormat="1" hidden="1" outlineLevel="1">
      <c r="A426" s="13"/>
      <c r="B426" s="38"/>
      <c r="C426" s="67"/>
      <c r="D426" s="70"/>
      <c r="E426" s="6"/>
      <c r="F426" s="101"/>
      <c r="G426" s="101"/>
      <c r="H426" s="90">
        <f t="shared" si="75"/>
        <v>0</v>
      </c>
      <c r="I426" s="90">
        <f t="shared" si="78"/>
        <v>0</v>
      </c>
      <c r="J426" s="90">
        <f t="shared" si="78"/>
        <v>0</v>
      </c>
      <c r="K426" s="91">
        <f t="shared" si="77"/>
        <v>0</v>
      </c>
    </row>
    <row r="427" spans="1:11" s="14" customFormat="1" hidden="1" outlineLevel="1">
      <c r="A427" s="13"/>
      <c r="B427" s="38"/>
      <c r="C427" s="67"/>
      <c r="D427" s="70"/>
      <c r="E427" s="6"/>
      <c r="F427" s="101"/>
      <c r="G427" s="101"/>
      <c r="H427" s="90">
        <f t="shared" si="75"/>
        <v>0</v>
      </c>
      <c r="I427" s="90">
        <f t="shared" si="78"/>
        <v>0</v>
      </c>
      <c r="J427" s="90">
        <f t="shared" si="78"/>
        <v>0</v>
      </c>
      <c r="K427" s="91">
        <f t="shared" si="77"/>
        <v>0</v>
      </c>
    </row>
    <row r="428" spans="1:11" s="14" customFormat="1" hidden="1" outlineLevel="1">
      <c r="A428" s="13"/>
      <c r="B428" s="38"/>
      <c r="C428" s="67"/>
      <c r="D428" s="70"/>
      <c r="E428" s="6"/>
      <c r="F428" s="101"/>
      <c r="G428" s="101"/>
      <c r="H428" s="90">
        <f t="shared" si="75"/>
        <v>0</v>
      </c>
      <c r="I428" s="90">
        <f t="shared" si="78"/>
        <v>0</v>
      </c>
      <c r="J428" s="90">
        <f t="shared" si="78"/>
        <v>0</v>
      </c>
      <c r="K428" s="91">
        <f t="shared" si="77"/>
        <v>0</v>
      </c>
    </row>
    <row r="429" spans="1:11" s="14" customFormat="1" hidden="1" outlineLevel="1">
      <c r="A429" s="13"/>
      <c r="B429" s="38"/>
      <c r="C429" s="67"/>
      <c r="D429" s="70"/>
      <c r="E429" s="6"/>
      <c r="F429" s="101"/>
      <c r="G429" s="101"/>
      <c r="H429" s="90">
        <f t="shared" si="75"/>
        <v>0</v>
      </c>
      <c r="I429" s="90">
        <f t="shared" si="78"/>
        <v>0</v>
      </c>
      <c r="J429" s="90">
        <f t="shared" si="78"/>
        <v>0</v>
      </c>
      <c r="K429" s="91">
        <f t="shared" si="77"/>
        <v>0</v>
      </c>
    </row>
    <row r="430" spans="1:11" s="14" customFormat="1" hidden="1" outlineLevel="1">
      <c r="A430" s="13"/>
      <c r="B430" s="38"/>
      <c r="C430" s="67"/>
      <c r="D430" s="70"/>
      <c r="E430" s="6"/>
      <c r="F430" s="101"/>
      <c r="G430" s="101"/>
      <c r="H430" s="90">
        <f t="shared" si="75"/>
        <v>0</v>
      </c>
      <c r="I430" s="90">
        <f t="shared" si="78"/>
        <v>0</v>
      </c>
      <c r="J430" s="90">
        <f t="shared" si="78"/>
        <v>0</v>
      </c>
      <c r="K430" s="91">
        <f t="shared" si="77"/>
        <v>0</v>
      </c>
    </row>
    <row r="431" spans="1:11" s="14" customFormat="1" hidden="1" outlineLevel="1">
      <c r="A431" s="13"/>
      <c r="B431" s="38"/>
      <c r="C431" s="67"/>
      <c r="D431" s="70"/>
      <c r="E431" s="6"/>
      <c r="F431" s="101"/>
      <c r="G431" s="101"/>
      <c r="H431" s="90">
        <f t="shared" si="75"/>
        <v>0</v>
      </c>
      <c r="I431" s="90">
        <f t="shared" ref="I431" si="79">E431*F431</f>
        <v>0</v>
      </c>
      <c r="J431" s="90">
        <f t="shared" ref="J431" si="80">E431*G431</f>
        <v>0</v>
      </c>
      <c r="K431" s="91">
        <f t="shared" si="77"/>
        <v>0</v>
      </c>
    </row>
    <row r="432" spans="1:11" ht="15.75" hidden="1" customHeight="1">
      <c r="A432" s="380" t="s">
        <v>471</v>
      </c>
      <c r="B432" s="381"/>
      <c r="C432" s="381"/>
      <c r="D432" s="382"/>
      <c r="E432" s="56"/>
      <c r="F432" s="88"/>
      <c r="G432" s="88"/>
      <c r="H432" s="88"/>
      <c r="I432" s="88"/>
      <c r="J432" s="88"/>
      <c r="K432" s="89">
        <f>K433+K441+K470+K486+K506+K524+K539</f>
        <v>0</v>
      </c>
    </row>
    <row r="433" spans="1:11" s="14" customFormat="1" ht="17" hidden="1" outlineLevel="1">
      <c r="A433" s="13" t="s">
        <v>10</v>
      </c>
      <c r="B433" s="30" t="s">
        <v>40</v>
      </c>
      <c r="C433" s="67"/>
      <c r="D433" s="59" t="s">
        <v>11</v>
      </c>
      <c r="E433" s="44">
        <f>IF((+E434+E435)&gt;0,1,0)</f>
        <v>0</v>
      </c>
      <c r="F433" s="90">
        <f>IF(E433&gt;0,I433/E433,0)</f>
        <v>0</v>
      </c>
      <c r="G433" s="90">
        <f>IF(E433&gt;0,J433/E433,0)</f>
        <v>0</v>
      </c>
      <c r="H433" s="90">
        <f>F433+G433</f>
        <v>0</v>
      </c>
      <c r="I433" s="90">
        <f>SUM(I434:I440)</f>
        <v>0</v>
      </c>
      <c r="J433" s="90">
        <f>SUM(J434:J440)</f>
        <v>0</v>
      </c>
      <c r="K433" s="91">
        <f>I433+J433</f>
        <v>0</v>
      </c>
    </row>
    <row r="434" spans="1:11" ht="17" hidden="1" outlineLevel="2">
      <c r="A434" s="39" t="s">
        <v>49</v>
      </c>
      <c r="B434" s="31" t="s">
        <v>42</v>
      </c>
      <c r="C434" s="68"/>
      <c r="D434" s="60" t="s">
        <v>39</v>
      </c>
      <c r="E434" s="8"/>
      <c r="F434" s="92"/>
      <c r="G434" s="92"/>
      <c r="H434" s="93">
        <f t="shared" ref="H434:H440" si="81">F434+G434</f>
        <v>0</v>
      </c>
      <c r="I434" s="93">
        <f>$E434*F434</f>
        <v>0</v>
      </c>
      <c r="J434" s="93">
        <f>$E434*G434</f>
        <v>0</v>
      </c>
      <c r="K434" s="94">
        <f t="shared" ref="K434:K440" si="82">I434+J434</f>
        <v>0</v>
      </c>
    </row>
    <row r="435" spans="1:11" ht="17" hidden="1" outlineLevel="2">
      <c r="A435" s="39" t="s">
        <v>50</v>
      </c>
      <c r="B435" s="31" t="s">
        <v>41</v>
      </c>
      <c r="C435" s="68"/>
      <c r="D435" s="60" t="s">
        <v>25</v>
      </c>
      <c r="E435" s="8"/>
      <c r="F435" s="92"/>
      <c r="G435" s="92"/>
      <c r="H435" s="93">
        <f t="shared" si="81"/>
        <v>0</v>
      </c>
      <c r="I435" s="93">
        <f>$E435*F435</f>
        <v>0</v>
      </c>
      <c r="J435" s="93">
        <f>$E435*G435</f>
        <v>0</v>
      </c>
      <c r="K435" s="94">
        <f t="shared" si="82"/>
        <v>0</v>
      </c>
    </row>
    <row r="436" spans="1:11" s="5" customFormat="1" ht="51" hidden="1" outlineLevel="2">
      <c r="A436" s="29"/>
      <c r="B436" s="25" t="s">
        <v>167</v>
      </c>
      <c r="C436" s="27"/>
      <c r="D436" s="63"/>
      <c r="E436" s="26"/>
      <c r="F436" s="97"/>
      <c r="G436" s="97"/>
      <c r="H436" s="96">
        <f t="shared" si="81"/>
        <v>0</v>
      </c>
      <c r="I436" s="96">
        <f t="shared" ref="I436:I440" si="83">E436*F436</f>
        <v>0</v>
      </c>
      <c r="J436" s="96">
        <f t="shared" ref="J436:J440" si="84">E436*G436</f>
        <v>0</v>
      </c>
      <c r="K436" s="96">
        <f t="shared" si="82"/>
        <v>0</v>
      </c>
    </row>
    <row r="437" spans="1:11" s="2" customFormat="1" hidden="1" outlineLevel="2">
      <c r="A437" s="29"/>
      <c r="B437" s="28"/>
      <c r="C437" s="27"/>
      <c r="D437" s="63"/>
      <c r="E437" s="26"/>
      <c r="F437" s="97"/>
      <c r="G437" s="97"/>
      <c r="H437" s="96">
        <f t="shared" si="81"/>
        <v>0</v>
      </c>
      <c r="I437" s="96">
        <f t="shared" si="83"/>
        <v>0</v>
      </c>
      <c r="J437" s="96">
        <f t="shared" si="84"/>
        <v>0</v>
      </c>
      <c r="K437" s="96">
        <f t="shared" si="82"/>
        <v>0</v>
      </c>
    </row>
    <row r="438" spans="1:11" s="2" customFormat="1" hidden="1" outlineLevel="2">
      <c r="A438" s="29"/>
      <c r="B438" s="28"/>
      <c r="C438" s="27"/>
      <c r="D438" s="63"/>
      <c r="E438" s="26"/>
      <c r="F438" s="97"/>
      <c r="G438" s="97"/>
      <c r="H438" s="96">
        <f t="shared" si="81"/>
        <v>0</v>
      </c>
      <c r="I438" s="96">
        <f t="shared" si="83"/>
        <v>0</v>
      </c>
      <c r="J438" s="96">
        <f t="shared" si="84"/>
        <v>0</v>
      </c>
      <c r="K438" s="96">
        <f t="shared" si="82"/>
        <v>0</v>
      </c>
    </row>
    <row r="439" spans="1:11" s="2" customFormat="1" hidden="1" outlineLevel="2">
      <c r="A439" s="29"/>
      <c r="B439" s="28"/>
      <c r="C439" s="27"/>
      <c r="D439" s="63"/>
      <c r="E439" s="26"/>
      <c r="F439" s="97"/>
      <c r="G439" s="97"/>
      <c r="H439" s="96">
        <f t="shared" si="81"/>
        <v>0</v>
      </c>
      <c r="I439" s="96">
        <f t="shared" si="83"/>
        <v>0</v>
      </c>
      <c r="J439" s="96">
        <f t="shared" si="84"/>
        <v>0</v>
      </c>
      <c r="K439" s="96">
        <f t="shared" si="82"/>
        <v>0</v>
      </c>
    </row>
    <row r="440" spans="1:11" s="2" customFormat="1" hidden="1" outlineLevel="2">
      <c r="A440" s="29"/>
      <c r="B440" s="28"/>
      <c r="C440" s="27"/>
      <c r="D440" s="63"/>
      <c r="E440" s="26"/>
      <c r="F440" s="97"/>
      <c r="G440" s="97"/>
      <c r="H440" s="96">
        <f t="shared" si="81"/>
        <v>0</v>
      </c>
      <c r="I440" s="96">
        <f t="shared" si="83"/>
        <v>0</v>
      </c>
      <c r="J440" s="96">
        <f t="shared" si="84"/>
        <v>0</v>
      </c>
      <c r="K440" s="96">
        <f t="shared" si="82"/>
        <v>0</v>
      </c>
    </row>
    <row r="441" spans="1:11" s="14" customFormat="1" ht="17" hidden="1" outlineLevel="1">
      <c r="A441" s="13" t="s">
        <v>12</v>
      </c>
      <c r="B441" s="30" t="s">
        <v>59</v>
      </c>
      <c r="C441" s="67"/>
      <c r="D441" s="59" t="s">
        <v>11</v>
      </c>
      <c r="E441" s="44">
        <f>IF((E442+E444+E445+E446+E447+E448+E450+E451+E453+E454+E455+E456+E458+E459+E460+E461)&gt;0,1,0)</f>
        <v>0</v>
      </c>
      <c r="F441" s="90">
        <f>IF(E441&gt;0,I441/E441,0)</f>
        <v>0</v>
      </c>
      <c r="G441" s="90">
        <f>IF(E441&gt;0,J441/E441,0)</f>
        <v>0</v>
      </c>
      <c r="H441" s="90">
        <f>F441+G441</f>
        <v>0</v>
      </c>
      <c r="I441" s="90">
        <f>SUM(I442:I470)-I470</f>
        <v>0</v>
      </c>
      <c r="J441" s="90">
        <f>SUM(J442:J470)-J470</f>
        <v>0</v>
      </c>
      <c r="K441" s="91">
        <f>I441+J441</f>
        <v>0</v>
      </c>
    </row>
    <row r="442" spans="1:11" ht="51" hidden="1" outlineLevel="2">
      <c r="A442" s="39" t="s">
        <v>107</v>
      </c>
      <c r="B442" s="31" t="s">
        <v>473</v>
      </c>
      <c r="C442" s="68"/>
      <c r="D442" s="60" t="s">
        <v>25</v>
      </c>
      <c r="E442" s="8"/>
      <c r="F442" s="92"/>
      <c r="G442" s="92"/>
      <c r="H442" s="93">
        <f>F442+G442</f>
        <v>0</v>
      </c>
      <c r="I442" s="93">
        <f t="shared" ref="I442:J442" si="85">$E442*F442</f>
        <v>0</v>
      </c>
      <c r="J442" s="93">
        <f t="shared" si="85"/>
        <v>0</v>
      </c>
      <c r="K442" s="94">
        <f>I442+J442</f>
        <v>0</v>
      </c>
    </row>
    <row r="443" spans="1:11" ht="17" hidden="1" outlineLevel="2">
      <c r="A443" s="39" t="s">
        <v>108</v>
      </c>
      <c r="B443" s="31" t="s">
        <v>53</v>
      </c>
      <c r="C443" s="68"/>
      <c r="D443" s="60" t="s">
        <v>25</v>
      </c>
      <c r="E443" s="15"/>
      <c r="F443" s="95"/>
      <c r="G443" s="95"/>
      <c r="H443" s="93"/>
      <c r="I443" s="93"/>
      <c r="J443" s="93"/>
      <c r="K443" s="94">
        <f>SUM(K444:K448)</f>
        <v>0</v>
      </c>
    </row>
    <row r="444" spans="1:11" s="5" customFormat="1" ht="17" hidden="1" outlineLevel="3">
      <c r="A444" s="41" t="s">
        <v>185</v>
      </c>
      <c r="B444" s="32" t="s">
        <v>27</v>
      </c>
      <c r="C444" s="68"/>
      <c r="D444" s="61" t="s">
        <v>25</v>
      </c>
      <c r="E444" s="8"/>
      <c r="F444" s="95"/>
      <c r="G444" s="92"/>
      <c r="H444" s="96">
        <f t="shared" ref="H444:H448" si="86">F444+G444</f>
        <v>0</v>
      </c>
      <c r="I444" s="96">
        <f t="shared" ref="I444:J448" si="87">$E444*F444</f>
        <v>0</v>
      </c>
      <c r="J444" s="96">
        <f t="shared" si="87"/>
        <v>0</v>
      </c>
      <c r="K444" s="94">
        <f t="shared" ref="K444:K448" si="88">I444+J444</f>
        <v>0</v>
      </c>
    </row>
    <row r="445" spans="1:11" s="5" customFormat="1" ht="17" hidden="1" outlineLevel="3">
      <c r="A445" s="41" t="s">
        <v>186</v>
      </c>
      <c r="B445" s="32" t="s">
        <v>28</v>
      </c>
      <c r="C445" s="68"/>
      <c r="D445" s="61" t="s">
        <v>25</v>
      </c>
      <c r="E445" s="8"/>
      <c r="F445" s="95"/>
      <c r="G445" s="92"/>
      <c r="H445" s="96">
        <f t="shared" si="86"/>
        <v>0</v>
      </c>
      <c r="I445" s="96">
        <f t="shared" si="87"/>
        <v>0</v>
      </c>
      <c r="J445" s="96">
        <f t="shared" si="87"/>
        <v>0</v>
      </c>
      <c r="K445" s="94">
        <f t="shared" si="88"/>
        <v>0</v>
      </c>
    </row>
    <row r="446" spans="1:11" s="5" customFormat="1" ht="17" hidden="1" outlineLevel="3">
      <c r="A446" s="41" t="s">
        <v>187</v>
      </c>
      <c r="B446" s="32" t="s">
        <v>29</v>
      </c>
      <c r="C446" s="68"/>
      <c r="D446" s="61" t="s">
        <v>25</v>
      </c>
      <c r="E446" s="8"/>
      <c r="F446" s="95"/>
      <c r="G446" s="92"/>
      <c r="H446" s="96">
        <f t="shared" si="86"/>
        <v>0</v>
      </c>
      <c r="I446" s="96">
        <f t="shared" si="87"/>
        <v>0</v>
      </c>
      <c r="J446" s="96">
        <f t="shared" si="87"/>
        <v>0</v>
      </c>
      <c r="K446" s="94">
        <f t="shared" si="88"/>
        <v>0</v>
      </c>
    </row>
    <row r="447" spans="1:11" s="5" customFormat="1" ht="17" hidden="1" outlineLevel="3">
      <c r="A447" s="41" t="s">
        <v>188</v>
      </c>
      <c r="B447" s="32" t="s">
        <v>43</v>
      </c>
      <c r="C447" s="68"/>
      <c r="D447" s="61" t="s">
        <v>25</v>
      </c>
      <c r="E447" s="8"/>
      <c r="F447" s="95"/>
      <c r="G447" s="92"/>
      <c r="H447" s="96">
        <f t="shared" si="86"/>
        <v>0</v>
      </c>
      <c r="I447" s="96">
        <f t="shared" si="87"/>
        <v>0</v>
      </c>
      <c r="J447" s="96">
        <f t="shared" si="87"/>
        <v>0</v>
      </c>
      <c r="K447" s="94">
        <f t="shared" si="88"/>
        <v>0</v>
      </c>
    </row>
    <row r="448" spans="1:11" s="5" customFormat="1" ht="17" hidden="1" outlineLevel="3">
      <c r="A448" s="41" t="s">
        <v>189</v>
      </c>
      <c r="B448" s="32" t="s">
        <v>44</v>
      </c>
      <c r="C448" s="68"/>
      <c r="D448" s="61" t="s">
        <v>25</v>
      </c>
      <c r="E448" s="8"/>
      <c r="F448" s="95"/>
      <c r="G448" s="92"/>
      <c r="H448" s="96">
        <f t="shared" si="86"/>
        <v>0</v>
      </c>
      <c r="I448" s="96">
        <f t="shared" si="87"/>
        <v>0</v>
      </c>
      <c r="J448" s="96">
        <f t="shared" si="87"/>
        <v>0</v>
      </c>
      <c r="K448" s="94">
        <f t="shared" si="88"/>
        <v>0</v>
      </c>
    </row>
    <row r="449" spans="1:11" s="5" customFormat="1" ht="17" hidden="1" outlineLevel="2">
      <c r="A449" s="39" t="s">
        <v>118</v>
      </c>
      <c r="B449" s="31" t="s">
        <v>38</v>
      </c>
      <c r="C449" s="68"/>
      <c r="D449" s="60" t="s">
        <v>25</v>
      </c>
      <c r="E449" s="15"/>
      <c r="F449" s="95"/>
      <c r="G449" s="95"/>
      <c r="H449" s="96"/>
      <c r="I449" s="96"/>
      <c r="J449" s="96"/>
      <c r="K449" s="94">
        <f>SUM(K450:K451)</f>
        <v>0</v>
      </c>
    </row>
    <row r="450" spans="1:11" s="5" customFormat="1" ht="17" hidden="1" outlineLevel="3">
      <c r="A450" s="41" t="s">
        <v>207</v>
      </c>
      <c r="B450" s="32" t="s">
        <v>54</v>
      </c>
      <c r="C450" s="68"/>
      <c r="D450" s="62" t="s">
        <v>25</v>
      </c>
      <c r="E450" s="8"/>
      <c r="F450" s="95"/>
      <c r="G450" s="92"/>
      <c r="H450" s="96">
        <f t="shared" ref="H450:H451" si="89">F450+G450</f>
        <v>0</v>
      </c>
      <c r="I450" s="96">
        <f>$E450*F450</f>
        <v>0</v>
      </c>
      <c r="J450" s="96">
        <f>$E450*G450</f>
        <v>0</v>
      </c>
      <c r="K450" s="94">
        <f t="shared" ref="K450:K451" si="90">I450+J450</f>
        <v>0</v>
      </c>
    </row>
    <row r="451" spans="1:11" s="5" customFormat="1" ht="17" hidden="1" outlineLevel="3">
      <c r="A451" s="41" t="s">
        <v>208</v>
      </c>
      <c r="B451" s="32" t="s">
        <v>55</v>
      </c>
      <c r="C451" s="68"/>
      <c r="D451" s="62" t="s">
        <v>25</v>
      </c>
      <c r="E451" s="8"/>
      <c r="F451" s="95"/>
      <c r="G451" s="92"/>
      <c r="H451" s="96">
        <f t="shared" si="89"/>
        <v>0</v>
      </c>
      <c r="I451" s="96">
        <f>$E451*F451</f>
        <v>0</v>
      </c>
      <c r="J451" s="96">
        <f>$E451*G451</f>
        <v>0</v>
      </c>
      <c r="K451" s="94">
        <f t="shared" si="90"/>
        <v>0</v>
      </c>
    </row>
    <row r="452" spans="1:11" s="16" customFormat="1" ht="17" hidden="1" outlineLevel="2">
      <c r="A452" s="39" t="s">
        <v>119</v>
      </c>
      <c r="B452" s="31" t="s">
        <v>67</v>
      </c>
      <c r="C452" s="68"/>
      <c r="D452" s="60" t="s">
        <v>25</v>
      </c>
      <c r="E452" s="15"/>
      <c r="F452" s="95"/>
      <c r="G452" s="95"/>
      <c r="H452" s="93"/>
      <c r="I452" s="93"/>
      <c r="J452" s="93"/>
      <c r="K452" s="94">
        <f>SUM(K453:K456)</f>
        <v>0</v>
      </c>
    </row>
    <row r="453" spans="1:11" s="2" customFormat="1" ht="34" hidden="1" outlineLevel="3">
      <c r="A453" s="41" t="s">
        <v>159</v>
      </c>
      <c r="B453" s="32" t="s">
        <v>36</v>
      </c>
      <c r="C453" s="68" t="s">
        <v>474</v>
      </c>
      <c r="D453" s="62" t="s">
        <v>25</v>
      </c>
      <c r="E453" s="8"/>
      <c r="F453" s="92"/>
      <c r="G453" s="92"/>
      <c r="H453" s="96">
        <f t="shared" ref="H453:H456" si="91">F453+G453</f>
        <v>0</v>
      </c>
      <c r="I453" s="96">
        <f t="shared" ref="I453:J456" si="92">$E453*F453</f>
        <v>0</v>
      </c>
      <c r="J453" s="96">
        <f t="shared" si="92"/>
        <v>0</v>
      </c>
      <c r="K453" s="94">
        <f t="shared" ref="K453:K456" si="93">I453+J453</f>
        <v>0</v>
      </c>
    </row>
    <row r="454" spans="1:11" s="2" customFormat="1" ht="17" hidden="1" outlineLevel="3">
      <c r="A454" s="41" t="s">
        <v>160</v>
      </c>
      <c r="B454" s="32" t="s">
        <v>37</v>
      </c>
      <c r="C454" s="68"/>
      <c r="D454" s="62" t="s">
        <v>25</v>
      </c>
      <c r="E454" s="8"/>
      <c r="F454" s="92"/>
      <c r="G454" s="92"/>
      <c r="H454" s="96">
        <f t="shared" si="91"/>
        <v>0</v>
      </c>
      <c r="I454" s="96">
        <f t="shared" si="92"/>
        <v>0</v>
      </c>
      <c r="J454" s="96">
        <f t="shared" si="92"/>
        <v>0</v>
      </c>
      <c r="K454" s="94">
        <f t="shared" si="93"/>
        <v>0</v>
      </c>
    </row>
    <row r="455" spans="1:11" s="2" customFormat="1" ht="17" hidden="1" outlineLevel="3">
      <c r="A455" s="41" t="s">
        <v>161</v>
      </c>
      <c r="B455" s="32" t="s">
        <v>47</v>
      </c>
      <c r="C455" s="68"/>
      <c r="D455" s="62" t="s">
        <v>25</v>
      </c>
      <c r="E455" s="8"/>
      <c r="F455" s="92"/>
      <c r="G455" s="92"/>
      <c r="H455" s="96">
        <f t="shared" si="91"/>
        <v>0</v>
      </c>
      <c r="I455" s="96">
        <f t="shared" si="92"/>
        <v>0</v>
      </c>
      <c r="J455" s="96">
        <f t="shared" si="92"/>
        <v>0</v>
      </c>
      <c r="K455" s="94">
        <f t="shared" si="93"/>
        <v>0</v>
      </c>
    </row>
    <row r="456" spans="1:11" s="2" customFormat="1" ht="17" hidden="1" outlineLevel="3">
      <c r="A456" s="41" t="s">
        <v>218</v>
      </c>
      <c r="B456" s="32" t="s">
        <v>477</v>
      </c>
      <c r="C456" s="68"/>
      <c r="D456" s="62" t="s">
        <v>25</v>
      </c>
      <c r="E456" s="8"/>
      <c r="F456" s="92"/>
      <c r="G456" s="92"/>
      <c r="H456" s="96">
        <f t="shared" si="91"/>
        <v>0</v>
      </c>
      <c r="I456" s="96">
        <f t="shared" si="92"/>
        <v>0</v>
      </c>
      <c r="J456" s="96">
        <f t="shared" si="92"/>
        <v>0</v>
      </c>
      <c r="K456" s="94">
        <f t="shared" si="93"/>
        <v>0</v>
      </c>
    </row>
    <row r="457" spans="1:11" s="16" customFormat="1" ht="17" hidden="1" outlineLevel="2">
      <c r="A457" s="39" t="s">
        <v>120</v>
      </c>
      <c r="B457" s="31" t="s">
        <v>170</v>
      </c>
      <c r="C457" s="68"/>
      <c r="D457" s="60" t="s">
        <v>25</v>
      </c>
      <c r="E457" s="15"/>
      <c r="F457" s="95"/>
      <c r="G457" s="95"/>
      <c r="H457" s="93"/>
      <c r="I457" s="93"/>
      <c r="J457" s="93"/>
      <c r="K457" s="94">
        <f>SUM(K458:K461)</f>
        <v>0</v>
      </c>
    </row>
    <row r="458" spans="1:11" s="2" customFormat="1" ht="34" hidden="1" outlineLevel="3">
      <c r="A458" s="41" t="s">
        <v>229</v>
      </c>
      <c r="B458" s="32" t="s">
        <v>36</v>
      </c>
      <c r="C458" s="68" t="s">
        <v>474</v>
      </c>
      <c r="D458" s="62" t="s">
        <v>25</v>
      </c>
      <c r="E458" s="8"/>
      <c r="F458" s="92"/>
      <c r="G458" s="92"/>
      <c r="H458" s="96">
        <f t="shared" ref="H458:H469" si="94">F458+G458</f>
        <v>0</v>
      </c>
      <c r="I458" s="96">
        <f t="shared" ref="I458:J462" si="95">$E458*F458</f>
        <v>0</v>
      </c>
      <c r="J458" s="96">
        <f t="shared" si="95"/>
        <v>0</v>
      </c>
      <c r="K458" s="94">
        <f t="shared" ref="K458:K469" si="96">I458+J458</f>
        <v>0</v>
      </c>
    </row>
    <row r="459" spans="1:11" s="2" customFormat="1" ht="17" hidden="1" outlineLevel="3">
      <c r="A459" s="41" t="s">
        <v>230</v>
      </c>
      <c r="B459" s="32" t="s">
        <v>37</v>
      </c>
      <c r="C459" s="68"/>
      <c r="D459" s="62" t="s">
        <v>25</v>
      </c>
      <c r="E459" s="8"/>
      <c r="F459" s="92"/>
      <c r="G459" s="92"/>
      <c r="H459" s="96">
        <f t="shared" si="94"/>
        <v>0</v>
      </c>
      <c r="I459" s="96">
        <f t="shared" si="95"/>
        <v>0</v>
      </c>
      <c r="J459" s="96">
        <f t="shared" si="95"/>
        <v>0</v>
      </c>
      <c r="K459" s="94">
        <f t="shared" si="96"/>
        <v>0</v>
      </c>
    </row>
    <row r="460" spans="1:11" s="2" customFormat="1" ht="17" hidden="1" outlineLevel="3">
      <c r="A460" s="41" t="s">
        <v>231</v>
      </c>
      <c r="B460" s="32" t="s">
        <v>47</v>
      </c>
      <c r="C460" s="68"/>
      <c r="D460" s="62" t="s">
        <v>25</v>
      </c>
      <c r="E460" s="8"/>
      <c r="F460" s="92"/>
      <c r="G460" s="92"/>
      <c r="H460" s="96">
        <f t="shared" si="94"/>
        <v>0</v>
      </c>
      <c r="I460" s="96">
        <f t="shared" si="95"/>
        <v>0</v>
      </c>
      <c r="J460" s="96">
        <f t="shared" si="95"/>
        <v>0</v>
      </c>
      <c r="K460" s="94">
        <f t="shared" si="96"/>
        <v>0</v>
      </c>
    </row>
    <row r="461" spans="1:11" s="2" customFormat="1" ht="17" hidden="1" outlineLevel="3">
      <c r="A461" s="41" t="s">
        <v>232</v>
      </c>
      <c r="B461" s="32" t="s">
        <v>477</v>
      </c>
      <c r="C461" s="68"/>
      <c r="D461" s="62" t="s">
        <v>25</v>
      </c>
      <c r="E461" s="8"/>
      <c r="F461" s="92"/>
      <c r="G461" s="92"/>
      <c r="H461" s="96">
        <f t="shared" si="94"/>
        <v>0</v>
      </c>
      <c r="I461" s="96">
        <f t="shared" si="95"/>
        <v>0</v>
      </c>
      <c r="J461" s="96">
        <f t="shared" si="95"/>
        <v>0</v>
      </c>
      <c r="K461" s="94">
        <f t="shared" si="96"/>
        <v>0</v>
      </c>
    </row>
    <row r="462" spans="1:11" s="5" customFormat="1" ht="51" hidden="1" outlineLevel="2">
      <c r="A462" s="29"/>
      <c r="B462" s="25" t="s">
        <v>167</v>
      </c>
      <c r="C462" s="27"/>
      <c r="D462" s="63"/>
      <c r="E462" s="26"/>
      <c r="F462" s="97"/>
      <c r="G462" s="97"/>
      <c r="H462" s="93">
        <f t="shared" si="94"/>
        <v>0</v>
      </c>
      <c r="I462" s="93">
        <f t="shared" si="95"/>
        <v>0</v>
      </c>
      <c r="J462" s="93">
        <f t="shared" si="95"/>
        <v>0</v>
      </c>
      <c r="K462" s="94">
        <f t="shared" si="96"/>
        <v>0</v>
      </c>
    </row>
    <row r="463" spans="1:11" s="2" customFormat="1" hidden="1" outlineLevel="2">
      <c r="A463" s="29"/>
      <c r="B463" s="28"/>
      <c r="C463" s="27"/>
      <c r="D463" s="63"/>
      <c r="E463" s="26"/>
      <c r="F463" s="97"/>
      <c r="G463" s="97"/>
      <c r="H463" s="96">
        <f t="shared" si="94"/>
        <v>0</v>
      </c>
      <c r="I463" s="96">
        <f t="shared" ref="I463:I469" si="97">E463*F463</f>
        <v>0</v>
      </c>
      <c r="J463" s="96">
        <f t="shared" ref="J463:J469" si="98">E463*G463</f>
        <v>0</v>
      </c>
      <c r="K463" s="96">
        <f t="shared" si="96"/>
        <v>0</v>
      </c>
    </row>
    <row r="464" spans="1:11" s="2" customFormat="1" hidden="1" outlineLevel="2">
      <c r="A464" s="29"/>
      <c r="B464" s="28"/>
      <c r="C464" s="27"/>
      <c r="D464" s="63"/>
      <c r="E464" s="26"/>
      <c r="F464" s="97"/>
      <c r="G464" s="97"/>
      <c r="H464" s="96">
        <f t="shared" si="94"/>
        <v>0</v>
      </c>
      <c r="I464" s="96">
        <f t="shared" si="97"/>
        <v>0</v>
      </c>
      <c r="J464" s="96">
        <f t="shared" si="98"/>
        <v>0</v>
      </c>
      <c r="K464" s="96">
        <f t="shared" si="96"/>
        <v>0</v>
      </c>
    </row>
    <row r="465" spans="1:11" s="2" customFormat="1" hidden="1" outlineLevel="2">
      <c r="A465" s="29"/>
      <c r="B465" s="28"/>
      <c r="C465" s="27"/>
      <c r="D465" s="63"/>
      <c r="E465" s="26"/>
      <c r="F465" s="97"/>
      <c r="G465" s="97"/>
      <c r="H465" s="96">
        <f t="shared" si="94"/>
        <v>0</v>
      </c>
      <c r="I465" s="96">
        <f t="shared" si="97"/>
        <v>0</v>
      </c>
      <c r="J465" s="96">
        <f t="shared" si="98"/>
        <v>0</v>
      </c>
      <c r="K465" s="96">
        <f t="shared" si="96"/>
        <v>0</v>
      </c>
    </row>
    <row r="466" spans="1:11" s="2" customFormat="1" hidden="1" outlineLevel="2">
      <c r="A466" s="29"/>
      <c r="B466" s="28"/>
      <c r="C466" s="27"/>
      <c r="D466" s="63"/>
      <c r="E466" s="26"/>
      <c r="F466" s="97"/>
      <c r="G466" s="97"/>
      <c r="H466" s="96">
        <f t="shared" si="94"/>
        <v>0</v>
      </c>
      <c r="I466" s="96">
        <f t="shared" si="97"/>
        <v>0</v>
      </c>
      <c r="J466" s="96">
        <f t="shared" si="98"/>
        <v>0</v>
      </c>
      <c r="K466" s="96">
        <f t="shared" si="96"/>
        <v>0</v>
      </c>
    </row>
    <row r="467" spans="1:11" s="2" customFormat="1" hidden="1" outlineLevel="2">
      <c r="A467" s="29"/>
      <c r="B467" s="28"/>
      <c r="C467" s="27"/>
      <c r="D467" s="63"/>
      <c r="E467" s="26"/>
      <c r="F467" s="97"/>
      <c r="G467" s="97"/>
      <c r="H467" s="96">
        <f t="shared" si="94"/>
        <v>0</v>
      </c>
      <c r="I467" s="96">
        <f t="shared" si="97"/>
        <v>0</v>
      </c>
      <c r="J467" s="96">
        <f t="shared" si="98"/>
        <v>0</v>
      </c>
      <c r="K467" s="96">
        <f t="shared" si="96"/>
        <v>0</v>
      </c>
    </row>
    <row r="468" spans="1:11" s="2" customFormat="1" hidden="1" outlineLevel="2">
      <c r="A468" s="29"/>
      <c r="B468" s="28"/>
      <c r="C468" s="27"/>
      <c r="D468" s="63"/>
      <c r="E468" s="26"/>
      <c r="F468" s="97"/>
      <c r="G468" s="97"/>
      <c r="H468" s="96">
        <f t="shared" si="94"/>
        <v>0</v>
      </c>
      <c r="I468" s="96">
        <f t="shared" si="97"/>
        <v>0</v>
      </c>
      <c r="J468" s="96">
        <f t="shared" si="98"/>
        <v>0</v>
      </c>
      <c r="K468" s="96">
        <f t="shared" si="96"/>
        <v>0</v>
      </c>
    </row>
    <row r="469" spans="1:11" s="2" customFormat="1" hidden="1" outlineLevel="2">
      <c r="A469" s="29"/>
      <c r="B469" s="28"/>
      <c r="C469" s="27"/>
      <c r="D469" s="63"/>
      <c r="E469" s="26"/>
      <c r="F469" s="97"/>
      <c r="G469" s="97"/>
      <c r="H469" s="96">
        <f t="shared" si="94"/>
        <v>0</v>
      </c>
      <c r="I469" s="96">
        <f t="shared" si="97"/>
        <v>0</v>
      </c>
      <c r="J469" s="96">
        <f t="shared" si="98"/>
        <v>0</v>
      </c>
      <c r="K469" s="96">
        <f t="shared" si="96"/>
        <v>0</v>
      </c>
    </row>
    <row r="470" spans="1:11" s="14" customFormat="1" ht="17" hidden="1" outlineLevel="1">
      <c r="A470" s="13" t="s">
        <v>13</v>
      </c>
      <c r="B470" s="30" t="s">
        <v>35</v>
      </c>
      <c r="C470" s="67"/>
      <c r="D470" s="59" t="s">
        <v>25</v>
      </c>
      <c r="E470" s="44">
        <f>E471+E476+E479</f>
        <v>0</v>
      </c>
      <c r="F470" s="90">
        <f>IF(E470&gt;0,I470/E470,0)</f>
        <v>0</v>
      </c>
      <c r="G470" s="90">
        <f>IF(E470&gt;0,J470/E470,0)</f>
        <v>0</v>
      </c>
      <c r="H470" s="90">
        <f>F470+G470</f>
        <v>0</v>
      </c>
      <c r="I470" s="90">
        <f>I471+I476+I477+I478+I479+SUM(I480:I514)-I514</f>
        <v>0</v>
      </c>
      <c r="J470" s="90">
        <f>J471+J476+J477+J478+J479+SUM(J480:J514)-J514</f>
        <v>0</v>
      </c>
      <c r="K470" s="91">
        <f>I470+J470</f>
        <v>0</v>
      </c>
    </row>
    <row r="471" spans="1:11" ht="17" hidden="1" outlineLevel="2">
      <c r="A471" s="39" t="s">
        <v>51</v>
      </c>
      <c r="B471" s="31" t="s">
        <v>35</v>
      </c>
      <c r="C471" s="68"/>
      <c r="D471" s="60" t="s">
        <v>25</v>
      </c>
      <c r="E471" s="45">
        <f>E472+E473+E474+E475</f>
        <v>0</v>
      </c>
      <c r="F471" s="93">
        <f>IF(E471&gt;0,I471/E471,0)</f>
        <v>0</v>
      </c>
      <c r="G471" s="93">
        <f>IF(E471&gt;0,J471/E471,0)</f>
        <v>0</v>
      </c>
      <c r="H471" s="93">
        <f>F471+G471</f>
        <v>0</v>
      </c>
      <c r="I471" s="93">
        <f>SUM(I472:I475)</f>
        <v>0</v>
      </c>
      <c r="J471" s="93">
        <f>SUM(J472:J475)</f>
        <v>0</v>
      </c>
      <c r="K471" s="94">
        <f t="shared" ref="K471:K485" si="99">I471+J471</f>
        <v>0</v>
      </c>
    </row>
    <row r="472" spans="1:11" s="5" customFormat="1" ht="17" hidden="1" outlineLevel="3">
      <c r="A472" s="41" t="s">
        <v>136</v>
      </c>
      <c r="B472" s="32" t="s">
        <v>23</v>
      </c>
      <c r="C472" s="68"/>
      <c r="D472" s="62" t="s">
        <v>25</v>
      </c>
      <c r="E472" s="8"/>
      <c r="F472" s="92"/>
      <c r="G472" s="92"/>
      <c r="H472" s="96">
        <f t="shared" ref="H472:H485" si="100">F472+G472</f>
        <v>0</v>
      </c>
      <c r="I472" s="96">
        <f t="shared" ref="I472:J485" si="101">$E472*F472</f>
        <v>0</v>
      </c>
      <c r="J472" s="96">
        <f t="shared" si="101"/>
        <v>0</v>
      </c>
      <c r="K472" s="94">
        <f t="shared" si="99"/>
        <v>0</v>
      </c>
    </row>
    <row r="473" spans="1:11" s="5" customFormat="1" ht="17" hidden="1" outlineLevel="3">
      <c r="A473" s="41" t="s">
        <v>137</v>
      </c>
      <c r="B473" s="32" t="s">
        <v>24</v>
      </c>
      <c r="C473" s="68"/>
      <c r="D473" s="62" t="s">
        <v>25</v>
      </c>
      <c r="E473" s="8"/>
      <c r="F473" s="92"/>
      <c r="G473" s="92"/>
      <c r="H473" s="96">
        <f t="shared" si="100"/>
        <v>0</v>
      </c>
      <c r="I473" s="96">
        <f t="shared" si="101"/>
        <v>0</v>
      </c>
      <c r="J473" s="96">
        <f t="shared" si="101"/>
        <v>0</v>
      </c>
      <c r="K473" s="94">
        <f t="shared" si="99"/>
        <v>0</v>
      </c>
    </row>
    <row r="474" spans="1:11" s="5" customFormat="1" ht="17" hidden="1" outlineLevel="3">
      <c r="A474" s="41" t="s">
        <v>141</v>
      </c>
      <c r="B474" s="32" t="s">
        <v>56</v>
      </c>
      <c r="C474" s="68"/>
      <c r="D474" s="62" t="s">
        <v>25</v>
      </c>
      <c r="E474" s="8"/>
      <c r="F474" s="92"/>
      <c r="G474" s="92"/>
      <c r="H474" s="96">
        <f t="shared" si="100"/>
        <v>0</v>
      </c>
      <c r="I474" s="96">
        <f t="shared" si="101"/>
        <v>0</v>
      </c>
      <c r="J474" s="96">
        <f t="shared" si="101"/>
        <v>0</v>
      </c>
      <c r="K474" s="94">
        <f t="shared" si="99"/>
        <v>0</v>
      </c>
    </row>
    <row r="475" spans="1:11" s="5" customFormat="1" ht="17" hidden="1" outlineLevel="3">
      <c r="A475" s="41" t="s">
        <v>455</v>
      </c>
      <c r="B475" s="32" t="s">
        <v>57</v>
      </c>
      <c r="C475" s="68"/>
      <c r="D475" s="62" t="s">
        <v>25</v>
      </c>
      <c r="E475" s="8"/>
      <c r="F475" s="92"/>
      <c r="G475" s="92"/>
      <c r="H475" s="96">
        <f t="shared" si="100"/>
        <v>0</v>
      </c>
      <c r="I475" s="96">
        <f t="shared" si="101"/>
        <v>0</v>
      </c>
      <c r="J475" s="96">
        <f t="shared" si="101"/>
        <v>0</v>
      </c>
      <c r="K475" s="94">
        <f t="shared" si="99"/>
        <v>0</v>
      </c>
    </row>
    <row r="476" spans="1:11" ht="17" hidden="1" outlineLevel="2">
      <c r="A476" s="39" t="s">
        <v>52</v>
      </c>
      <c r="B476" s="31" t="s">
        <v>105</v>
      </c>
      <c r="C476" s="68" t="s">
        <v>106</v>
      </c>
      <c r="D476" s="60" t="s">
        <v>25</v>
      </c>
      <c r="E476" s="8"/>
      <c r="F476" s="92"/>
      <c r="G476" s="92"/>
      <c r="H476" s="93">
        <f t="shared" si="100"/>
        <v>0</v>
      </c>
      <c r="I476" s="93">
        <f t="shared" si="101"/>
        <v>0</v>
      </c>
      <c r="J476" s="93">
        <f t="shared" si="101"/>
        <v>0</v>
      </c>
      <c r="K476" s="94">
        <f t="shared" si="99"/>
        <v>0</v>
      </c>
    </row>
    <row r="477" spans="1:11" ht="34" hidden="1" outlineLevel="2">
      <c r="A477" s="39" t="s">
        <v>162</v>
      </c>
      <c r="B477" s="31" t="s">
        <v>111</v>
      </c>
      <c r="C477" s="68" t="s">
        <v>472</v>
      </c>
      <c r="D477" s="60" t="s">
        <v>45</v>
      </c>
      <c r="E477" s="8"/>
      <c r="F477" s="92"/>
      <c r="G477" s="92"/>
      <c r="H477" s="93">
        <f t="shared" si="100"/>
        <v>0</v>
      </c>
      <c r="I477" s="93">
        <f t="shared" si="101"/>
        <v>0</v>
      </c>
      <c r="J477" s="93">
        <f t="shared" si="101"/>
        <v>0</v>
      </c>
      <c r="K477" s="94">
        <f t="shared" si="99"/>
        <v>0</v>
      </c>
    </row>
    <row r="478" spans="1:11" ht="34" hidden="1" outlineLevel="2">
      <c r="A478" s="39" t="s">
        <v>163</v>
      </c>
      <c r="B478" s="31" t="s">
        <v>110</v>
      </c>
      <c r="C478" s="68" t="s">
        <v>472</v>
      </c>
      <c r="D478" s="60" t="s">
        <v>45</v>
      </c>
      <c r="E478" s="8"/>
      <c r="F478" s="92"/>
      <c r="G478" s="92"/>
      <c r="H478" s="93">
        <f>F478+G478</f>
        <v>0</v>
      </c>
      <c r="I478" s="93">
        <f t="shared" si="101"/>
        <v>0</v>
      </c>
      <c r="J478" s="93">
        <f t="shared" si="101"/>
        <v>0</v>
      </c>
      <c r="K478" s="94">
        <f>I478+J478</f>
        <v>0</v>
      </c>
    </row>
    <row r="479" spans="1:11" ht="17" hidden="1" outlineLevel="2">
      <c r="A479" s="39" t="s">
        <v>343</v>
      </c>
      <c r="B479" s="31" t="s">
        <v>58</v>
      </c>
      <c r="C479" s="68" t="s">
        <v>69</v>
      </c>
      <c r="D479" s="60" t="s">
        <v>25</v>
      </c>
      <c r="E479" s="8"/>
      <c r="F479" s="92"/>
      <c r="G479" s="92"/>
      <c r="H479" s="93">
        <f t="shared" si="100"/>
        <v>0</v>
      </c>
      <c r="I479" s="93">
        <f t="shared" si="101"/>
        <v>0</v>
      </c>
      <c r="J479" s="93">
        <f t="shared" si="101"/>
        <v>0</v>
      </c>
      <c r="K479" s="94">
        <f t="shared" si="99"/>
        <v>0</v>
      </c>
    </row>
    <row r="480" spans="1:11" s="5" customFormat="1" ht="51" hidden="1" outlineLevel="2">
      <c r="A480" s="29"/>
      <c r="B480" s="25" t="s">
        <v>167</v>
      </c>
      <c r="C480" s="27"/>
      <c r="D480" s="63"/>
      <c r="E480" s="26"/>
      <c r="F480" s="97"/>
      <c r="G480" s="97"/>
      <c r="H480" s="93">
        <f t="shared" si="100"/>
        <v>0</v>
      </c>
      <c r="I480" s="93">
        <f t="shared" si="101"/>
        <v>0</v>
      </c>
      <c r="J480" s="93">
        <f t="shared" si="101"/>
        <v>0</v>
      </c>
      <c r="K480" s="94">
        <f t="shared" si="99"/>
        <v>0</v>
      </c>
    </row>
    <row r="481" spans="1:11" s="2" customFormat="1" hidden="1" outlineLevel="2">
      <c r="A481" s="29"/>
      <c r="B481" s="28"/>
      <c r="C481" s="27"/>
      <c r="D481" s="63"/>
      <c r="E481" s="26"/>
      <c r="F481" s="97"/>
      <c r="G481" s="97"/>
      <c r="H481" s="93">
        <f t="shared" si="100"/>
        <v>0</v>
      </c>
      <c r="I481" s="93">
        <f t="shared" si="101"/>
        <v>0</v>
      </c>
      <c r="J481" s="93">
        <f t="shared" si="101"/>
        <v>0</v>
      </c>
      <c r="K481" s="94">
        <f t="shared" si="99"/>
        <v>0</v>
      </c>
    </row>
    <row r="482" spans="1:11" s="2" customFormat="1" hidden="1" outlineLevel="2">
      <c r="A482" s="29"/>
      <c r="B482" s="28"/>
      <c r="C482" s="27"/>
      <c r="D482" s="63"/>
      <c r="E482" s="26"/>
      <c r="F482" s="97"/>
      <c r="G482" s="97"/>
      <c r="H482" s="93">
        <f t="shared" si="100"/>
        <v>0</v>
      </c>
      <c r="I482" s="93">
        <f t="shared" si="101"/>
        <v>0</v>
      </c>
      <c r="J482" s="93">
        <f t="shared" si="101"/>
        <v>0</v>
      </c>
      <c r="K482" s="94">
        <f t="shared" si="99"/>
        <v>0</v>
      </c>
    </row>
    <row r="483" spans="1:11" s="2" customFormat="1" hidden="1" outlineLevel="2">
      <c r="A483" s="29"/>
      <c r="B483" s="28"/>
      <c r="C483" s="27"/>
      <c r="D483" s="63"/>
      <c r="E483" s="26"/>
      <c r="F483" s="97"/>
      <c r="G483" s="97"/>
      <c r="H483" s="93">
        <f t="shared" si="100"/>
        <v>0</v>
      </c>
      <c r="I483" s="93">
        <f t="shared" si="101"/>
        <v>0</v>
      </c>
      <c r="J483" s="93">
        <f t="shared" si="101"/>
        <v>0</v>
      </c>
      <c r="K483" s="94">
        <f t="shared" si="99"/>
        <v>0</v>
      </c>
    </row>
    <row r="484" spans="1:11" s="2" customFormat="1" hidden="1" outlineLevel="2">
      <c r="A484" s="29"/>
      <c r="B484" s="28"/>
      <c r="C484" s="27"/>
      <c r="D484" s="63"/>
      <c r="E484" s="26"/>
      <c r="F484" s="97"/>
      <c r="G484" s="97"/>
      <c r="H484" s="93">
        <f t="shared" si="100"/>
        <v>0</v>
      </c>
      <c r="I484" s="93">
        <f t="shared" si="101"/>
        <v>0</v>
      </c>
      <c r="J484" s="93">
        <f t="shared" si="101"/>
        <v>0</v>
      </c>
      <c r="K484" s="94">
        <f t="shared" si="99"/>
        <v>0</v>
      </c>
    </row>
    <row r="485" spans="1:11" s="2" customFormat="1" hidden="1" outlineLevel="2">
      <c r="A485" s="29"/>
      <c r="B485" s="28"/>
      <c r="C485" s="27"/>
      <c r="D485" s="63"/>
      <c r="E485" s="26"/>
      <c r="F485" s="97"/>
      <c r="G485" s="97"/>
      <c r="H485" s="93">
        <f t="shared" si="100"/>
        <v>0</v>
      </c>
      <c r="I485" s="93">
        <f t="shared" si="101"/>
        <v>0</v>
      </c>
      <c r="J485" s="93">
        <f t="shared" si="101"/>
        <v>0</v>
      </c>
      <c r="K485" s="94">
        <f t="shared" si="99"/>
        <v>0</v>
      </c>
    </row>
    <row r="486" spans="1:11" s="14" customFormat="1" ht="17" hidden="1" outlineLevel="1">
      <c r="A486" s="13" t="s">
        <v>7</v>
      </c>
      <c r="B486" s="30" t="s">
        <v>147</v>
      </c>
      <c r="C486" s="67"/>
      <c r="D486" s="59" t="s">
        <v>11</v>
      </c>
      <c r="E486" s="44">
        <f>IF((E487+E491)&gt;0,1,0)</f>
        <v>0</v>
      </c>
      <c r="F486" s="90">
        <f>IF(E486&gt;0,I486/E486,0)</f>
        <v>0</v>
      </c>
      <c r="G486" s="90">
        <f>IF(E486&gt;0,J486/E486,0)</f>
        <v>0</v>
      </c>
      <c r="H486" s="90">
        <f>F486+G486</f>
        <v>0</v>
      </c>
      <c r="I486" s="90">
        <f>I487+I491+SUM(I498:I506)-I506</f>
        <v>0</v>
      </c>
      <c r="J486" s="90">
        <f>J487+J491+SUM(J498:J506)-J506</f>
        <v>0</v>
      </c>
      <c r="K486" s="91">
        <f>I486+J486</f>
        <v>0</v>
      </c>
    </row>
    <row r="487" spans="1:11" ht="17" hidden="1" outlineLevel="2">
      <c r="A487" s="39" t="s">
        <v>26</v>
      </c>
      <c r="B487" s="31" t="s">
        <v>148</v>
      </c>
      <c r="C487" s="69"/>
      <c r="D487" s="60" t="s">
        <v>39</v>
      </c>
      <c r="E487" s="45">
        <f>E488</f>
        <v>0</v>
      </c>
      <c r="F487" s="93">
        <f>IF(E487&gt;0,I487/E487,0)</f>
        <v>0</v>
      </c>
      <c r="G487" s="93">
        <f>IF(E487&gt;0,J487/E487,0)</f>
        <v>0</v>
      </c>
      <c r="H487" s="93">
        <f>F487+G487</f>
        <v>0</v>
      </c>
      <c r="I487" s="93">
        <f>SUM(I488:I490)</f>
        <v>0</v>
      </c>
      <c r="J487" s="93">
        <f>SUM(J488:J490)</f>
        <v>0</v>
      </c>
      <c r="K487" s="94">
        <f>I487+J487</f>
        <v>0</v>
      </c>
    </row>
    <row r="488" spans="1:11" s="5" customFormat="1" ht="51" hidden="1" outlineLevel="3">
      <c r="A488" s="41" t="s">
        <v>150</v>
      </c>
      <c r="B488" s="32" t="s">
        <v>139</v>
      </c>
      <c r="C488" s="69" t="s">
        <v>144</v>
      </c>
      <c r="D488" s="62" t="s">
        <v>39</v>
      </c>
      <c r="E488" s="11"/>
      <c r="F488" s="98"/>
      <c r="G488" s="92"/>
      <c r="H488" s="96">
        <f t="shared" ref="H488:H490" si="102">F488+G488</f>
        <v>0</v>
      </c>
      <c r="I488" s="96">
        <f>$E488*F488</f>
        <v>0</v>
      </c>
      <c r="J488" s="96">
        <f t="shared" ref="J488:J490" si="103">$E488*G488</f>
        <v>0</v>
      </c>
      <c r="K488" s="99">
        <f t="shared" ref="K488:K490" si="104">I488+J488</f>
        <v>0</v>
      </c>
    </row>
    <row r="489" spans="1:11" s="5" customFormat="1" ht="17" hidden="1" outlineLevel="3">
      <c r="A489" s="41" t="s">
        <v>151</v>
      </c>
      <c r="B489" s="32" t="s">
        <v>140</v>
      </c>
      <c r="C489" s="69"/>
      <c r="D489" s="62" t="s">
        <v>66</v>
      </c>
      <c r="E489" s="11"/>
      <c r="F489" s="97"/>
      <c r="G489" s="98"/>
      <c r="H489" s="96">
        <f t="shared" si="102"/>
        <v>0</v>
      </c>
      <c r="I489" s="96">
        <f>$E489*F489</f>
        <v>0</v>
      </c>
      <c r="J489" s="96">
        <f t="shared" si="103"/>
        <v>0</v>
      </c>
      <c r="K489" s="99">
        <f t="shared" si="104"/>
        <v>0</v>
      </c>
    </row>
    <row r="490" spans="1:11" s="5" customFormat="1" ht="17" hidden="1" outlineLevel="3">
      <c r="A490" s="41" t="s">
        <v>456</v>
      </c>
      <c r="B490" s="32" t="s">
        <v>142</v>
      </c>
      <c r="C490" s="68"/>
      <c r="D490" s="62" t="s">
        <v>66</v>
      </c>
      <c r="E490" s="11"/>
      <c r="F490" s="97"/>
      <c r="G490" s="98"/>
      <c r="H490" s="96">
        <f t="shared" si="102"/>
        <v>0</v>
      </c>
      <c r="I490" s="96">
        <f>$E490*F490</f>
        <v>0</v>
      </c>
      <c r="J490" s="96">
        <f t="shared" si="103"/>
        <v>0</v>
      </c>
      <c r="K490" s="99">
        <f t="shared" si="104"/>
        <v>0</v>
      </c>
    </row>
    <row r="491" spans="1:11" ht="17" hidden="1" outlineLevel="2">
      <c r="A491" s="39" t="s">
        <v>30</v>
      </c>
      <c r="B491" s="31" t="s">
        <v>149</v>
      </c>
      <c r="C491" s="69"/>
      <c r="D491" s="60" t="s">
        <v>25</v>
      </c>
      <c r="E491" s="45">
        <f>E492</f>
        <v>0</v>
      </c>
      <c r="F491" s="93">
        <f>IF(E491&gt;0,I491/E491,0)</f>
        <v>0</v>
      </c>
      <c r="G491" s="93">
        <f>IF(E491&gt;0,J491/E491,0)</f>
        <v>0</v>
      </c>
      <c r="H491" s="93">
        <f>F491+G491</f>
        <v>0</v>
      </c>
      <c r="I491" s="93">
        <f>I492+SUM(I495:I497)</f>
        <v>0</v>
      </c>
      <c r="J491" s="93">
        <f>J492+SUM(J495:J497)</f>
        <v>0</v>
      </c>
      <c r="K491" s="94">
        <f>I491+J491</f>
        <v>0</v>
      </c>
    </row>
    <row r="492" spans="1:11" s="5" customFormat="1" ht="17" hidden="1" outlineLevel="3">
      <c r="A492" s="41" t="s">
        <v>457</v>
      </c>
      <c r="B492" s="32" t="s">
        <v>139</v>
      </c>
      <c r="C492" s="69" t="s">
        <v>146</v>
      </c>
      <c r="D492" s="62" t="s">
        <v>25</v>
      </c>
      <c r="E492" s="11">
        <f>E493</f>
        <v>0</v>
      </c>
      <c r="F492" s="96">
        <f>IF(E492&gt;0,I492/E492,0)</f>
        <v>0</v>
      </c>
      <c r="G492" s="102"/>
      <c r="H492" s="96">
        <f>F492+G492</f>
        <v>0</v>
      </c>
      <c r="I492" s="96">
        <f>SUM(I493:I494)</f>
        <v>0</v>
      </c>
      <c r="J492" s="96">
        <f t="shared" ref="J492:J505" si="105">$E492*G492</f>
        <v>0</v>
      </c>
      <c r="K492" s="99">
        <f>I492+J492</f>
        <v>0</v>
      </c>
    </row>
    <row r="493" spans="1:11" s="7" customFormat="1" hidden="1" outlineLevel="4">
      <c r="A493" s="83" t="s">
        <v>460</v>
      </c>
      <c r="B493" s="33" t="s">
        <v>62</v>
      </c>
      <c r="C493" s="76" t="s">
        <v>70</v>
      </c>
      <c r="D493" s="71" t="s">
        <v>25</v>
      </c>
      <c r="E493" s="17"/>
      <c r="F493" s="102"/>
      <c r="G493" s="103"/>
      <c r="H493" s="104">
        <f t="shared" ref="H493:H505" si="106">F493+G493</f>
        <v>0</v>
      </c>
      <c r="I493" s="104">
        <f>$E493*F493</f>
        <v>0</v>
      </c>
      <c r="J493" s="104">
        <f t="shared" si="105"/>
        <v>0</v>
      </c>
      <c r="K493" s="99">
        <f t="shared" ref="K493:K505" si="107">I493+J493</f>
        <v>0</v>
      </c>
    </row>
    <row r="494" spans="1:11" s="7" customFormat="1" hidden="1" outlineLevel="4">
      <c r="A494" s="83" t="s">
        <v>461</v>
      </c>
      <c r="B494" s="33" t="s">
        <v>63</v>
      </c>
      <c r="C494" s="77"/>
      <c r="D494" s="71" t="s">
        <v>46</v>
      </c>
      <c r="E494" s="17"/>
      <c r="F494" s="102"/>
      <c r="G494" s="105"/>
      <c r="H494" s="104">
        <f t="shared" si="106"/>
        <v>0</v>
      </c>
      <c r="I494" s="104">
        <f>$E494*F494</f>
        <v>0</v>
      </c>
      <c r="J494" s="104">
        <f t="shared" si="105"/>
        <v>0</v>
      </c>
      <c r="K494" s="94">
        <f t="shared" si="107"/>
        <v>0</v>
      </c>
    </row>
    <row r="495" spans="1:11" s="5" customFormat="1" ht="34" hidden="1" outlineLevel="3">
      <c r="A495" s="41" t="s">
        <v>458</v>
      </c>
      <c r="B495" s="32" t="s">
        <v>143</v>
      </c>
      <c r="C495" s="69" t="s">
        <v>145</v>
      </c>
      <c r="D495" s="62" t="s">
        <v>46</v>
      </c>
      <c r="E495" s="11"/>
      <c r="F495" s="98"/>
      <c r="G495" s="92"/>
      <c r="H495" s="96">
        <f t="shared" si="106"/>
        <v>0</v>
      </c>
      <c r="I495" s="96">
        <f>$E495*F495</f>
        <v>0</v>
      </c>
      <c r="J495" s="96">
        <f t="shared" si="105"/>
        <v>0</v>
      </c>
      <c r="K495" s="99">
        <f t="shared" si="107"/>
        <v>0</v>
      </c>
    </row>
    <row r="496" spans="1:11" s="5" customFormat="1" ht="17" hidden="1" outlineLevel="3">
      <c r="A496" s="41" t="s">
        <v>459</v>
      </c>
      <c r="B496" s="32" t="s">
        <v>140</v>
      </c>
      <c r="C496" s="69"/>
      <c r="D496" s="62" t="s">
        <v>66</v>
      </c>
      <c r="E496" s="11"/>
      <c r="F496" s="97"/>
      <c r="G496" s="98"/>
      <c r="H496" s="96">
        <f t="shared" si="106"/>
        <v>0</v>
      </c>
      <c r="I496" s="96">
        <f>$E496*F496</f>
        <v>0</v>
      </c>
      <c r="J496" s="96">
        <f t="shared" si="105"/>
        <v>0</v>
      </c>
      <c r="K496" s="99">
        <f t="shared" si="107"/>
        <v>0</v>
      </c>
    </row>
    <row r="497" spans="1:11" s="5" customFormat="1" ht="17" hidden="1" outlineLevel="3">
      <c r="A497" s="41" t="s">
        <v>462</v>
      </c>
      <c r="B497" s="32" t="s">
        <v>142</v>
      </c>
      <c r="C497" s="68"/>
      <c r="D497" s="62" t="s">
        <v>66</v>
      </c>
      <c r="E497" s="11"/>
      <c r="F497" s="97"/>
      <c r="G497" s="98"/>
      <c r="H497" s="96">
        <f t="shared" si="106"/>
        <v>0</v>
      </c>
      <c r="I497" s="96">
        <f>$E497*F497</f>
        <v>0</v>
      </c>
      <c r="J497" s="96">
        <f t="shared" si="105"/>
        <v>0</v>
      </c>
      <c r="K497" s="99">
        <f t="shared" si="107"/>
        <v>0</v>
      </c>
    </row>
    <row r="498" spans="1:11" s="5" customFormat="1" ht="51" hidden="1" outlineLevel="2">
      <c r="A498" s="29"/>
      <c r="B498" s="25" t="s">
        <v>167</v>
      </c>
      <c r="C498" s="27"/>
      <c r="D498" s="63"/>
      <c r="E498" s="26"/>
      <c r="F498" s="97"/>
      <c r="G498" s="97"/>
      <c r="H498" s="93">
        <f t="shared" si="106"/>
        <v>0</v>
      </c>
      <c r="I498" s="93">
        <f t="shared" ref="I498:I505" si="108">$E498*F498</f>
        <v>0</v>
      </c>
      <c r="J498" s="93">
        <f t="shared" si="105"/>
        <v>0</v>
      </c>
      <c r="K498" s="94">
        <f t="shared" si="107"/>
        <v>0</v>
      </c>
    </row>
    <row r="499" spans="1:11" s="2" customFormat="1" hidden="1" outlineLevel="2">
      <c r="A499" s="29"/>
      <c r="B499" s="28"/>
      <c r="C499" s="27"/>
      <c r="D499" s="63"/>
      <c r="E499" s="26"/>
      <c r="F499" s="97"/>
      <c r="G499" s="97"/>
      <c r="H499" s="93">
        <f t="shared" si="106"/>
        <v>0</v>
      </c>
      <c r="I499" s="93">
        <f t="shared" si="108"/>
        <v>0</v>
      </c>
      <c r="J499" s="93">
        <f t="shared" si="105"/>
        <v>0</v>
      </c>
      <c r="K499" s="94">
        <f t="shared" si="107"/>
        <v>0</v>
      </c>
    </row>
    <row r="500" spans="1:11" s="2" customFormat="1" hidden="1" outlineLevel="2">
      <c r="A500" s="29"/>
      <c r="B500" s="28"/>
      <c r="C500" s="27"/>
      <c r="D500" s="63"/>
      <c r="E500" s="26"/>
      <c r="F500" s="97"/>
      <c r="G500" s="97"/>
      <c r="H500" s="93">
        <f t="shared" si="106"/>
        <v>0</v>
      </c>
      <c r="I500" s="93">
        <f t="shared" si="108"/>
        <v>0</v>
      </c>
      <c r="J500" s="93">
        <f t="shared" si="105"/>
        <v>0</v>
      </c>
      <c r="K500" s="94">
        <f t="shared" si="107"/>
        <v>0</v>
      </c>
    </row>
    <row r="501" spans="1:11" s="2" customFormat="1" hidden="1" outlineLevel="2">
      <c r="A501" s="29"/>
      <c r="B501" s="28"/>
      <c r="C501" s="27"/>
      <c r="D501" s="63"/>
      <c r="E501" s="26"/>
      <c r="F501" s="97"/>
      <c r="G501" s="97"/>
      <c r="H501" s="93">
        <f t="shared" si="106"/>
        <v>0</v>
      </c>
      <c r="I501" s="93">
        <f t="shared" si="108"/>
        <v>0</v>
      </c>
      <c r="J501" s="93">
        <f t="shared" si="105"/>
        <v>0</v>
      </c>
      <c r="K501" s="94">
        <f t="shared" si="107"/>
        <v>0</v>
      </c>
    </row>
    <row r="502" spans="1:11" s="2" customFormat="1" hidden="1" outlineLevel="2">
      <c r="A502" s="29"/>
      <c r="B502" s="28"/>
      <c r="C502" s="27"/>
      <c r="D502" s="63"/>
      <c r="E502" s="26"/>
      <c r="F502" s="97"/>
      <c r="G502" s="97"/>
      <c r="H502" s="93">
        <f t="shared" si="106"/>
        <v>0</v>
      </c>
      <c r="I502" s="93">
        <f t="shared" si="108"/>
        <v>0</v>
      </c>
      <c r="J502" s="93">
        <f t="shared" si="105"/>
        <v>0</v>
      </c>
      <c r="K502" s="94">
        <f t="shared" si="107"/>
        <v>0</v>
      </c>
    </row>
    <row r="503" spans="1:11" s="2" customFormat="1" hidden="1" outlineLevel="2">
      <c r="A503" s="29"/>
      <c r="B503" s="28"/>
      <c r="C503" s="27"/>
      <c r="D503" s="63"/>
      <c r="E503" s="26"/>
      <c r="F503" s="97"/>
      <c r="G503" s="97"/>
      <c r="H503" s="93">
        <f t="shared" si="106"/>
        <v>0</v>
      </c>
      <c r="I503" s="93">
        <f t="shared" si="108"/>
        <v>0</v>
      </c>
      <c r="J503" s="93">
        <f t="shared" si="105"/>
        <v>0</v>
      </c>
      <c r="K503" s="94">
        <f t="shared" si="107"/>
        <v>0</v>
      </c>
    </row>
    <row r="504" spans="1:11" s="2" customFormat="1" hidden="1" outlineLevel="2">
      <c r="A504" s="29"/>
      <c r="B504" s="28"/>
      <c r="C504" s="27"/>
      <c r="D504" s="63"/>
      <c r="E504" s="26"/>
      <c r="F504" s="97"/>
      <c r="G504" s="97"/>
      <c r="H504" s="93">
        <f t="shared" si="106"/>
        <v>0</v>
      </c>
      <c r="I504" s="93">
        <f t="shared" si="108"/>
        <v>0</v>
      </c>
      <c r="J504" s="93">
        <f t="shared" si="105"/>
        <v>0</v>
      </c>
      <c r="K504" s="94">
        <f t="shared" si="107"/>
        <v>0</v>
      </c>
    </row>
    <row r="505" spans="1:11" s="2" customFormat="1" hidden="1" outlineLevel="2">
      <c r="A505" s="29"/>
      <c r="B505" s="28"/>
      <c r="C505" s="27"/>
      <c r="D505" s="63"/>
      <c r="E505" s="26"/>
      <c r="F505" s="97"/>
      <c r="G505" s="97"/>
      <c r="H505" s="93">
        <f t="shared" si="106"/>
        <v>0</v>
      </c>
      <c r="I505" s="93">
        <f t="shared" si="108"/>
        <v>0</v>
      </c>
      <c r="J505" s="93">
        <f t="shared" si="105"/>
        <v>0</v>
      </c>
      <c r="K505" s="94">
        <f t="shared" si="107"/>
        <v>0</v>
      </c>
    </row>
    <row r="506" spans="1:11" s="14" customFormat="1" ht="34" hidden="1" outlineLevel="1">
      <c r="A506" s="13" t="s">
        <v>8</v>
      </c>
      <c r="B506" s="30" t="s">
        <v>138</v>
      </c>
      <c r="C506" s="67"/>
      <c r="D506" s="59" t="s">
        <v>25</v>
      </c>
      <c r="E506" s="44">
        <f>E507</f>
        <v>0</v>
      </c>
      <c r="F506" s="90">
        <f>IF(E506&gt;0,I506/E506,0)</f>
        <v>0</v>
      </c>
      <c r="G506" s="90">
        <f>IF(E506&gt;0,J506/E506,0)</f>
        <v>0</v>
      </c>
      <c r="H506" s="90">
        <f>F506+G506</f>
        <v>0</v>
      </c>
      <c r="I506" s="90">
        <f>I507+I510+I511+I512+SUM(I516:I524)-I524</f>
        <v>0</v>
      </c>
      <c r="J506" s="90">
        <f>J507+J510+J511+J512+SUM(J516:J524)-J524</f>
        <v>0</v>
      </c>
      <c r="K506" s="91">
        <f>I506+J506</f>
        <v>0</v>
      </c>
    </row>
    <row r="507" spans="1:11" ht="34" hidden="1" outlineLevel="2">
      <c r="A507" s="39" t="s">
        <v>31</v>
      </c>
      <c r="B507" s="31" t="s">
        <v>582</v>
      </c>
      <c r="C507" s="68" t="s">
        <v>583</v>
      </c>
      <c r="D507" s="60" t="s">
        <v>25</v>
      </c>
      <c r="E507" s="45">
        <f>E508</f>
        <v>0</v>
      </c>
      <c r="F507" s="93">
        <f>IF(E507&gt;0,I507/E507,0)</f>
        <v>0</v>
      </c>
      <c r="G507" s="92"/>
      <c r="H507" s="93">
        <f>F507+G507</f>
        <v>0</v>
      </c>
      <c r="I507" s="93">
        <f>I508+I509</f>
        <v>0</v>
      </c>
      <c r="J507" s="93">
        <f>E507*G507</f>
        <v>0</v>
      </c>
      <c r="K507" s="94">
        <f>I507+J507</f>
        <v>0</v>
      </c>
    </row>
    <row r="508" spans="1:11" s="5" customFormat="1" ht="17" hidden="1" outlineLevel="3">
      <c r="A508" s="41" t="s">
        <v>152</v>
      </c>
      <c r="B508" s="32" t="s">
        <v>62</v>
      </c>
      <c r="C508" s="69" t="s">
        <v>70</v>
      </c>
      <c r="D508" s="62" t="s">
        <v>25</v>
      </c>
      <c r="E508" s="11"/>
      <c r="F508" s="98"/>
      <c r="G508" s="97"/>
      <c r="H508" s="96">
        <f t="shared" ref="H508:H510" si="109">F508+G508</f>
        <v>0</v>
      </c>
      <c r="I508" s="96">
        <f>$E508*F508</f>
        <v>0</v>
      </c>
      <c r="J508" s="96">
        <f t="shared" ref="J508:J523" si="110">$E508*G508</f>
        <v>0</v>
      </c>
      <c r="K508" s="99">
        <f t="shared" ref="K508:K510" si="111">I508+J508</f>
        <v>0</v>
      </c>
    </row>
    <row r="509" spans="1:11" s="5" customFormat="1" ht="17" hidden="1" outlineLevel="3">
      <c r="A509" s="41" t="s">
        <v>153</v>
      </c>
      <c r="B509" s="32" t="s">
        <v>63</v>
      </c>
      <c r="C509" s="68"/>
      <c r="D509" s="62" t="s">
        <v>46</v>
      </c>
      <c r="E509" s="11"/>
      <c r="F509" s="98"/>
      <c r="G509" s="95"/>
      <c r="H509" s="96">
        <f t="shared" si="109"/>
        <v>0</v>
      </c>
      <c r="I509" s="96">
        <f>$E509*F509</f>
        <v>0</v>
      </c>
      <c r="J509" s="96">
        <f t="shared" si="110"/>
        <v>0</v>
      </c>
      <c r="K509" s="94">
        <f t="shared" si="111"/>
        <v>0</v>
      </c>
    </row>
    <row r="510" spans="1:11" ht="34" hidden="1" outlineLevel="2">
      <c r="A510" s="39" t="s">
        <v>32</v>
      </c>
      <c r="B510" s="31" t="s">
        <v>111</v>
      </c>
      <c r="C510" s="68" t="s">
        <v>472</v>
      </c>
      <c r="D510" s="60" t="s">
        <v>45</v>
      </c>
      <c r="E510" s="8"/>
      <c r="F510" s="92"/>
      <c r="G510" s="92"/>
      <c r="H510" s="93">
        <f t="shared" si="109"/>
        <v>0</v>
      </c>
      <c r="I510" s="93">
        <f t="shared" ref="I510:I511" si="112">$E510*F510</f>
        <v>0</v>
      </c>
      <c r="J510" s="93">
        <f t="shared" si="110"/>
        <v>0</v>
      </c>
      <c r="K510" s="94">
        <f t="shared" si="111"/>
        <v>0</v>
      </c>
    </row>
    <row r="511" spans="1:11" ht="34" hidden="1" outlineLevel="2">
      <c r="A511" s="39" t="s">
        <v>154</v>
      </c>
      <c r="B511" s="31" t="s">
        <v>110</v>
      </c>
      <c r="C511" s="68" t="s">
        <v>472</v>
      </c>
      <c r="D511" s="60" t="s">
        <v>45</v>
      </c>
      <c r="E511" s="8"/>
      <c r="F511" s="92"/>
      <c r="G511" s="92"/>
      <c r="H511" s="93">
        <f>F511+G511</f>
        <v>0</v>
      </c>
      <c r="I511" s="93">
        <f t="shared" si="112"/>
        <v>0</v>
      </c>
      <c r="J511" s="93">
        <f t="shared" si="110"/>
        <v>0</v>
      </c>
      <c r="K511" s="94">
        <f>I511+J511</f>
        <v>0</v>
      </c>
    </row>
    <row r="512" spans="1:11" ht="17" hidden="1" outlineLevel="2">
      <c r="A512" s="39" t="s">
        <v>155</v>
      </c>
      <c r="B512" s="31" t="s">
        <v>68</v>
      </c>
      <c r="C512" s="68"/>
      <c r="D512" s="60" t="s">
        <v>46</v>
      </c>
      <c r="E512" s="45">
        <f>E513+E514+E515</f>
        <v>0</v>
      </c>
      <c r="F512" s="92">
        <f>IF(E512&gt;0,I512/E512,0)</f>
        <v>0</v>
      </c>
      <c r="G512" s="92"/>
      <c r="H512" s="93">
        <f t="shared" ref="H512:H523" si="113">F512+G512</f>
        <v>0</v>
      </c>
      <c r="I512" s="93">
        <f>SUM(I513:I515)</f>
        <v>0</v>
      </c>
      <c r="J512" s="93">
        <f t="shared" si="110"/>
        <v>0</v>
      </c>
      <c r="K512" s="94">
        <f t="shared" ref="K512:K523" si="114">I512+J512</f>
        <v>0</v>
      </c>
    </row>
    <row r="513" spans="1:11" ht="17" hidden="1" outlineLevel="3">
      <c r="A513" s="41" t="s">
        <v>156</v>
      </c>
      <c r="B513" s="32" t="s">
        <v>63</v>
      </c>
      <c r="C513" s="68"/>
      <c r="D513" s="62" t="s">
        <v>46</v>
      </c>
      <c r="E513" s="8"/>
      <c r="F513" s="92"/>
      <c r="G513" s="95"/>
      <c r="H513" s="96">
        <f t="shared" si="113"/>
        <v>0</v>
      </c>
      <c r="I513" s="96">
        <f t="shared" ref="I513:I523" si="115">$E513*F513</f>
        <v>0</v>
      </c>
      <c r="J513" s="96">
        <f t="shared" si="110"/>
        <v>0</v>
      </c>
      <c r="K513" s="94">
        <f t="shared" si="114"/>
        <v>0</v>
      </c>
    </row>
    <row r="514" spans="1:11" ht="17" hidden="1" outlineLevel="3">
      <c r="A514" s="41" t="s">
        <v>157</v>
      </c>
      <c r="B514" s="32" t="s">
        <v>64</v>
      </c>
      <c r="C514" s="68"/>
      <c r="D514" s="62" t="s">
        <v>46</v>
      </c>
      <c r="E514" s="8"/>
      <c r="F514" s="92"/>
      <c r="G514" s="95"/>
      <c r="H514" s="96">
        <f t="shared" si="113"/>
        <v>0</v>
      </c>
      <c r="I514" s="96">
        <f t="shared" si="115"/>
        <v>0</v>
      </c>
      <c r="J514" s="96">
        <f t="shared" si="110"/>
        <v>0</v>
      </c>
      <c r="K514" s="94">
        <f t="shared" si="114"/>
        <v>0</v>
      </c>
    </row>
    <row r="515" spans="1:11" ht="17" hidden="1" outlineLevel="3">
      <c r="A515" s="41" t="s">
        <v>158</v>
      </c>
      <c r="B515" s="32" t="s">
        <v>65</v>
      </c>
      <c r="C515" s="68"/>
      <c r="D515" s="62" t="s">
        <v>46</v>
      </c>
      <c r="E515" s="8"/>
      <c r="F515" s="92"/>
      <c r="G515" s="95"/>
      <c r="H515" s="96">
        <f t="shared" si="113"/>
        <v>0</v>
      </c>
      <c r="I515" s="96">
        <f t="shared" si="115"/>
        <v>0</v>
      </c>
      <c r="J515" s="96">
        <f t="shared" si="110"/>
        <v>0</v>
      </c>
      <c r="K515" s="94">
        <f t="shared" si="114"/>
        <v>0</v>
      </c>
    </row>
    <row r="516" spans="1:11" s="5" customFormat="1" ht="51" hidden="1" outlineLevel="2">
      <c r="A516" s="29"/>
      <c r="B516" s="25" t="s">
        <v>167</v>
      </c>
      <c r="C516" s="27"/>
      <c r="D516" s="63"/>
      <c r="E516" s="26"/>
      <c r="F516" s="97"/>
      <c r="G516" s="97"/>
      <c r="H516" s="93">
        <f t="shared" si="113"/>
        <v>0</v>
      </c>
      <c r="I516" s="93">
        <f t="shared" si="115"/>
        <v>0</v>
      </c>
      <c r="J516" s="93">
        <f t="shared" si="110"/>
        <v>0</v>
      </c>
      <c r="K516" s="94">
        <f t="shared" si="114"/>
        <v>0</v>
      </c>
    </row>
    <row r="517" spans="1:11" s="2" customFormat="1" hidden="1" outlineLevel="2">
      <c r="A517" s="29"/>
      <c r="B517" s="28"/>
      <c r="C517" s="27"/>
      <c r="D517" s="63"/>
      <c r="E517" s="26"/>
      <c r="F517" s="97"/>
      <c r="G517" s="97"/>
      <c r="H517" s="93">
        <f t="shared" si="113"/>
        <v>0</v>
      </c>
      <c r="I517" s="93">
        <f t="shared" si="115"/>
        <v>0</v>
      </c>
      <c r="J517" s="93">
        <f t="shared" si="110"/>
        <v>0</v>
      </c>
      <c r="K517" s="94">
        <f t="shared" si="114"/>
        <v>0</v>
      </c>
    </row>
    <row r="518" spans="1:11" s="2" customFormat="1" hidden="1" outlineLevel="2">
      <c r="A518" s="29"/>
      <c r="B518" s="28"/>
      <c r="C518" s="27"/>
      <c r="D518" s="63"/>
      <c r="E518" s="26"/>
      <c r="F518" s="97"/>
      <c r="G518" s="97"/>
      <c r="H518" s="93">
        <f t="shared" si="113"/>
        <v>0</v>
      </c>
      <c r="I518" s="93">
        <f t="shared" si="115"/>
        <v>0</v>
      </c>
      <c r="J518" s="93">
        <f t="shared" si="110"/>
        <v>0</v>
      </c>
      <c r="K518" s="94">
        <f t="shared" si="114"/>
        <v>0</v>
      </c>
    </row>
    <row r="519" spans="1:11" s="2" customFormat="1" hidden="1" outlineLevel="2">
      <c r="A519" s="29"/>
      <c r="B519" s="28"/>
      <c r="C519" s="27"/>
      <c r="D519" s="63"/>
      <c r="E519" s="26"/>
      <c r="F519" s="97"/>
      <c r="G519" s="97"/>
      <c r="H519" s="93">
        <f t="shared" si="113"/>
        <v>0</v>
      </c>
      <c r="I519" s="93">
        <f t="shared" si="115"/>
        <v>0</v>
      </c>
      <c r="J519" s="93">
        <f t="shared" si="110"/>
        <v>0</v>
      </c>
      <c r="K519" s="94">
        <f t="shared" si="114"/>
        <v>0</v>
      </c>
    </row>
    <row r="520" spans="1:11" s="2" customFormat="1" hidden="1" outlineLevel="2">
      <c r="A520" s="29"/>
      <c r="B520" s="28"/>
      <c r="C520" s="27"/>
      <c r="D520" s="63"/>
      <c r="E520" s="26"/>
      <c r="F520" s="97"/>
      <c r="G520" s="97"/>
      <c r="H520" s="93">
        <f t="shared" si="113"/>
        <v>0</v>
      </c>
      <c r="I520" s="93">
        <f t="shared" si="115"/>
        <v>0</v>
      </c>
      <c r="J520" s="93">
        <f t="shared" si="110"/>
        <v>0</v>
      </c>
      <c r="K520" s="94">
        <f t="shared" si="114"/>
        <v>0</v>
      </c>
    </row>
    <row r="521" spans="1:11" s="2" customFormat="1" hidden="1" outlineLevel="2">
      <c r="A521" s="29"/>
      <c r="B521" s="28"/>
      <c r="C521" s="27"/>
      <c r="D521" s="63"/>
      <c r="E521" s="26"/>
      <c r="F521" s="97"/>
      <c r="G521" s="97"/>
      <c r="H521" s="93">
        <f t="shared" si="113"/>
        <v>0</v>
      </c>
      <c r="I521" s="93">
        <f t="shared" si="115"/>
        <v>0</v>
      </c>
      <c r="J521" s="93">
        <f t="shared" si="110"/>
        <v>0</v>
      </c>
      <c r="K521" s="94">
        <f t="shared" si="114"/>
        <v>0</v>
      </c>
    </row>
    <row r="522" spans="1:11" s="2" customFormat="1" hidden="1" outlineLevel="2">
      <c r="A522" s="29"/>
      <c r="B522" s="28"/>
      <c r="C522" s="27"/>
      <c r="D522" s="63"/>
      <c r="E522" s="26"/>
      <c r="F522" s="97"/>
      <c r="G522" s="97"/>
      <c r="H522" s="93">
        <f t="shared" si="113"/>
        <v>0</v>
      </c>
      <c r="I522" s="93">
        <f t="shared" si="115"/>
        <v>0</v>
      </c>
      <c r="J522" s="93">
        <f t="shared" si="110"/>
        <v>0</v>
      </c>
      <c r="K522" s="94">
        <f t="shared" si="114"/>
        <v>0</v>
      </c>
    </row>
    <row r="523" spans="1:11" s="2" customFormat="1" hidden="1" outlineLevel="2">
      <c r="A523" s="29"/>
      <c r="B523" s="28"/>
      <c r="C523" s="27"/>
      <c r="D523" s="63"/>
      <c r="E523" s="26"/>
      <c r="F523" s="97"/>
      <c r="G523" s="97"/>
      <c r="H523" s="93">
        <f t="shared" si="113"/>
        <v>0</v>
      </c>
      <c r="I523" s="93">
        <f t="shared" si="115"/>
        <v>0</v>
      </c>
      <c r="J523" s="93">
        <f t="shared" si="110"/>
        <v>0</v>
      </c>
      <c r="K523" s="94">
        <f t="shared" si="114"/>
        <v>0</v>
      </c>
    </row>
    <row r="524" spans="1:11" s="14" customFormat="1" ht="34" hidden="1" outlineLevel="1">
      <c r="A524" s="13" t="s">
        <v>6</v>
      </c>
      <c r="B524" s="30" t="s">
        <v>319</v>
      </c>
      <c r="C524" s="67"/>
      <c r="D524" s="59" t="s">
        <v>25</v>
      </c>
      <c r="E524" s="44">
        <f>E525</f>
        <v>0</v>
      </c>
      <c r="F524" s="90">
        <f>IF(E524&gt;0,I524/E524,0)</f>
        <v>0</v>
      </c>
      <c r="G524" s="90">
        <f>IF(E524&gt;0,J524/E524,0)</f>
        <v>0</v>
      </c>
      <c r="H524" s="90">
        <f>F524+G524</f>
        <v>0</v>
      </c>
      <c r="I524" s="90">
        <f>I525+I528+I529+I530+SUM(I534:I539)-I539</f>
        <v>0</v>
      </c>
      <c r="J524" s="90">
        <f>J525+J528+J529+J530+SUM(J534:J539)-J539</f>
        <v>0</v>
      </c>
      <c r="K524" s="91">
        <f>I524+J524</f>
        <v>0</v>
      </c>
    </row>
    <row r="525" spans="1:11" ht="34" hidden="1" outlineLevel="2">
      <c r="A525" s="39" t="s">
        <v>33</v>
      </c>
      <c r="B525" s="31" t="s">
        <v>584</v>
      </c>
      <c r="C525" s="68" t="s">
        <v>583</v>
      </c>
      <c r="D525" s="60" t="s">
        <v>25</v>
      </c>
      <c r="E525" s="45">
        <f>E526</f>
        <v>0</v>
      </c>
      <c r="F525" s="93">
        <f>IF(E525&gt;0,I525/E525,0)</f>
        <v>0</v>
      </c>
      <c r="G525" s="92"/>
      <c r="H525" s="93">
        <f>F525+G525</f>
        <v>0</v>
      </c>
      <c r="I525" s="93">
        <f>I526+I527</f>
        <v>0</v>
      </c>
      <c r="J525" s="93">
        <f>E525*G525</f>
        <v>0</v>
      </c>
      <c r="K525" s="94">
        <f>I525+J525</f>
        <v>0</v>
      </c>
    </row>
    <row r="526" spans="1:11" s="5" customFormat="1" ht="17" hidden="1" outlineLevel="3">
      <c r="A526" s="41" t="s">
        <v>463</v>
      </c>
      <c r="B526" s="32" t="s">
        <v>62</v>
      </c>
      <c r="C526" s="69" t="s">
        <v>70</v>
      </c>
      <c r="D526" s="62" t="s">
        <v>25</v>
      </c>
      <c r="E526" s="11"/>
      <c r="F526" s="98"/>
      <c r="G526" s="97"/>
      <c r="H526" s="96">
        <f t="shared" ref="H526:H528" si="116">F526+G526</f>
        <v>0</v>
      </c>
      <c r="I526" s="96">
        <f>$E526*F526</f>
        <v>0</v>
      </c>
      <c r="J526" s="96">
        <f t="shared" ref="J526:J538" si="117">$E526*G526</f>
        <v>0</v>
      </c>
      <c r="K526" s="99">
        <f t="shared" ref="K526:K528" si="118">I526+J526</f>
        <v>0</v>
      </c>
    </row>
    <row r="527" spans="1:11" s="5" customFormat="1" ht="17" hidden="1" outlineLevel="3">
      <c r="A527" s="41" t="s">
        <v>464</v>
      </c>
      <c r="B527" s="32" t="s">
        <v>63</v>
      </c>
      <c r="C527" s="68"/>
      <c r="D527" s="62" t="s">
        <v>46</v>
      </c>
      <c r="E527" s="11"/>
      <c r="F527" s="98"/>
      <c r="G527" s="95"/>
      <c r="H527" s="96">
        <f t="shared" si="116"/>
        <v>0</v>
      </c>
      <c r="I527" s="96">
        <f>$E527*F527</f>
        <v>0</v>
      </c>
      <c r="J527" s="96">
        <f t="shared" si="117"/>
        <v>0</v>
      </c>
      <c r="K527" s="94">
        <f t="shared" si="118"/>
        <v>0</v>
      </c>
    </row>
    <row r="528" spans="1:11" ht="34" hidden="1" outlineLevel="2">
      <c r="A528" s="39" t="s">
        <v>34</v>
      </c>
      <c r="B528" s="31" t="s">
        <v>111</v>
      </c>
      <c r="C528" s="68" t="s">
        <v>472</v>
      </c>
      <c r="D528" s="60" t="s">
        <v>45</v>
      </c>
      <c r="E528" s="8"/>
      <c r="F528" s="92"/>
      <c r="G528" s="92"/>
      <c r="H528" s="93">
        <f t="shared" si="116"/>
        <v>0</v>
      </c>
      <c r="I528" s="93">
        <f t="shared" ref="I528:I529" si="119">$E528*F528</f>
        <v>0</v>
      </c>
      <c r="J528" s="93">
        <f t="shared" si="117"/>
        <v>0</v>
      </c>
      <c r="K528" s="94">
        <f t="shared" si="118"/>
        <v>0</v>
      </c>
    </row>
    <row r="529" spans="1:11" ht="34" hidden="1" outlineLevel="2">
      <c r="A529" s="39" t="s">
        <v>114</v>
      </c>
      <c r="B529" s="31" t="s">
        <v>110</v>
      </c>
      <c r="C529" s="68" t="s">
        <v>472</v>
      </c>
      <c r="D529" s="60" t="s">
        <v>45</v>
      </c>
      <c r="E529" s="8"/>
      <c r="F529" s="92"/>
      <c r="G529" s="92"/>
      <c r="H529" s="93">
        <f>F529+G529</f>
        <v>0</v>
      </c>
      <c r="I529" s="93">
        <f t="shared" si="119"/>
        <v>0</v>
      </c>
      <c r="J529" s="93">
        <f t="shared" si="117"/>
        <v>0</v>
      </c>
      <c r="K529" s="94">
        <f>I529+J529</f>
        <v>0</v>
      </c>
    </row>
    <row r="530" spans="1:11" ht="17" hidden="1" outlineLevel="2">
      <c r="A530" s="39" t="s">
        <v>164</v>
      </c>
      <c r="B530" s="31" t="s">
        <v>68</v>
      </c>
      <c r="C530" s="68"/>
      <c r="D530" s="60" t="s">
        <v>46</v>
      </c>
      <c r="E530" s="45">
        <f>E531+E532+E533</f>
        <v>0</v>
      </c>
      <c r="F530" s="93">
        <f>IF(E530&gt;0,I530/E530,0)</f>
        <v>0</v>
      </c>
      <c r="G530" s="92"/>
      <c r="H530" s="93">
        <f t="shared" ref="H530:H538" si="120">F530+G530</f>
        <v>0</v>
      </c>
      <c r="I530" s="93">
        <f>SUM(I531:I533)</f>
        <v>0</v>
      </c>
      <c r="J530" s="93">
        <f t="shared" si="117"/>
        <v>0</v>
      </c>
      <c r="K530" s="94">
        <f t="shared" ref="K530:K538" si="121">I530+J530</f>
        <v>0</v>
      </c>
    </row>
    <row r="531" spans="1:11" s="5" customFormat="1" ht="17" hidden="1" outlineLevel="3">
      <c r="A531" s="41" t="s">
        <v>465</v>
      </c>
      <c r="B531" s="32" t="s">
        <v>63</v>
      </c>
      <c r="C531" s="69"/>
      <c r="D531" s="62" t="s">
        <v>46</v>
      </c>
      <c r="E531" s="11"/>
      <c r="F531" s="98"/>
      <c r="G531" s="97"/>
      <c r="H531" s="96">
        <f t="shared" si="120"/>
        <v>0</v>
      </c>
      <c r="I531" s="96">
        <f t="shared" ref="I531:I538" si="122">$E531*F531</f>
        <v>0</v>
      </c>
      <c r="J531" s="96">
        <f t="shared" si="117"/>
        <v>0</v>
      </c>
      <c r="K531" s="99">
        <f t="shared" si="121"/>
        <v>0</v>
      </c>
    </row>
    <row r="532" spans="1:11" s="5" customFormat="1" ht="17" hidden="1" outlineLevel="3">
      <c r="A532" s="41" t="s">
        <v>466</v>
      </c>
      <c r="B532" s="32" t="s">
        <v>64</v>
      </c>
      <c r="C532" s="69"/>
      <c r="D532" s="62" t="s">
        <v>46</v>
      </c>
      <c r="E532" s="11"/>
      <c r="F532" s="98"/>
      <c r="G532" s="97"/>
      <c r="H532" s="96">
        <f t="shared" si="120"/>
        <v>0</v>
      </c>
      <c r="I532" s="96">
        <f t="shared" si="122"/>
        <v>0</v>
      </c>
      <c r="J532" s="96">
        <f t="shared" si="117"/>
        <v>0</v>
      </c>
      <c r="K532" s="99">
        <f t="shared" si="121"/>
        <v>0</v>
      </c>
    </row>
    <row r="533" spans="1:11" s="5" customFormat="1" ht="17" hidden="1" outlineLevel="3">
      <c r="A533" s="41" t="s">
        <v>467</v>
      </c>
      <c r="B533" s="32" t="s">
        <v>65</v>
      </c>
      <c r="C533" s="69"/>
      <c r="D533" s="62" t="s">
        <v>46</v>
      </c>
      <c r="E533" s="11"/>
      <c r="F533" s="98"/>
      <c r="G533" s="97"/>
      <c r="H533" s="96">
        <f t="shared" si="120"/>
        <v>0</v>
      </c>
      <c r="I533" s="96">
        <f t="shared" si="122"/>
        <v>0</v>
      </c>
      <c r="J533" s="96">
        <f t="shared" si="117"/>
        <v>0</v>
      </c>
      <c r="K533" s="99">
        <f t="shared" si="121"/>
        <v>0</v>
      </c>
    </row>
    <row r="534" spans="1:11" s="5" customFormat="1" ht="51" hidden="1" outlineLevel="2">
      <c r="A534" s="29"/>
      <c r="B534" s="25" t="s">
        <v>167</v>
      </c>
      <c r="C534" s="27"/>
      <c r="D534" s="63"/>
      <c r="E534" s="26"/>
      <c r="F534" s="97"/>
      <c r="G534" s="97"/>
      <c r="H534" s="96">
        <f t="shared" si="120"/>
        <v>0</v>
      </c>
      <c r="I534" s="96">
        <f t="shared" si="122"/>
        <v>0</v>
      </c>
      <c r="J534" s="96">
        <f t="shared" si="117"/>
        <v>0</v>
      </c>
      <c r="K534" s="99">
        <f t="shared" si="121"/>
        <v>0</v>
      </c>
    </row>
    <row r="535" spans="1:11" s="2" customFormat="1" hidden="1" outlineLevel="2">
      <c r="A535" s="29"/>
      <c r="B535" s="28"/>
      <c r="C535" s="27"/>
      <c r="D535" s="63"/>
      <c r="E535" s="26"/>
      <c r="F535" s="97"/>
      <c r="G535" s="97"/>
      <c r="H535" s="96">
        <f t="shared" si="120"/>
        <v>0</v>
      </c>
      <c r="I535" s="96">
        <f t="shared" si="122"/>
        <v>0</v>
      </c>
      <c r="J535" s="96">
        <f t="shared" si="117"/>
        <v>0</v>
      </c>
      <c r="K535" s="99">
        <f t="shared" si="121"/>
        <v>0</v>
      </c>
    </row>
    <row r="536" spans="1:11" s="2" customFormat="1" hidden="1" outlineLevel="2">
      <c r="A536" s="29"/>
      <c r="B536" s="28"/>
      <c r="C536" s="27"/>
      <c r="D536" s="63"/>
      <c r="E536" s="26"/>
      <c r="F536" s="97"/>
      <c r="G536" s="97"/>
      <c r="H536" s="96">
        <f t="shared" si="120"/>
        <v>0</v>
      </c>
      <c r="I536" s="96">
        <f t="shared" si="122"/>
        <v>0</v>
      </c>
      <c r="J536" s="96">
        <f t="shared" si="117"/>
        <v>0</v>
      </c>
      <c r="K536" s="99">
        <f t="shared" si="121"/>
        <v>0</v>
      </c>
    </row>
    <row r="537" spans="1:11" s="2" customFormat="1" hidden="1" outlineLevel="2">
      <c r="A537" s="29"/>
      <c r="B537" s="28"/>
      <c r="C537" s="27"/>
      <c r="D537" s="63"/>
      <c r="E537" s="26"/>
      <c r="F537" s="97"/>
      <c r="G537" s="97"/>
      <c r="H537" s="96">
        <f t="shared" si="120"/>
        <v>0</v>
      </c>
      <c r="I537" s="96">
        <f t="shared" si="122"/>
        <v>0</v>
      </c>
      <c r="J537" s="96">
        <f t="shared" si="117"/>
        <v>0</v>
      </c>
      <c r="K537" s="99">
        <f t="shared" si="121"/>
        <v>0</v>
      </c>
    </row>
    <row r="538" spans="1:11" s="2" customFormat="1" hidden="1" outlineLevel="2">
      <c r="A538" s="29"/>
      <c r="B538" s="28"/>
      <c r="C538" s="27"/>
      <c r="D538" s="63"/>
      <c r="E538" s="26"/>
      <c r="F538" s="97"/>
      <c r="G538" s="97"/>
      <c r="H538" s="96">
        <f t="shared" si="120"/>
        <v>0</v>
      </c>
      <c r="I538" s="96">
        <f t="shared" si="122"/>
        <v>0</v>
      </c>
      <c r="J538" s="96">
        <f t="shared" si="117"/>
        <v>0</v>
      </c>
      <c r="K538" s="99">
        <f t="shared" si="121"/>
        <v>0</v>
      </c>
    </row>
    <row r="539" spans="1:11" s="14" customFormat="1" ht="17" hidden="1" outlineLevel="1">
      <c r="A539" s="13" t="s">
        <v>9</v>
      </c>
      <c r="B539" s="30" t="s">
        <v>359</v>
      </c>
      <c r="C539" s="67"/>
      <c r="D539" s="59" t="s">
        <v>45</v>
      </c>
      <c r="E539" s="44">
        <f>E540+E541</f>
        <v>0</v>
      </c>
      <c r="F539" s="90">
        <f>IF(E539&gt;0,I539/E539,0)</f>
        <v>0</v>
      </c>
      <c r="G539" s="90">
        <f>IF(E539&gt;0,J539/E539,0)</f>
        <v>0</v>
      </c>
      <c r="H539" s="90">
        <f>F539+G539</f>
        <v>0</v>
      </c>
      <c r="I539" s="90">
        <f>SUM(I540:I546)-I546</f>
        <v>0</v>
      </c>
      <c r="J539" s="90">
        <f>SUM(J540:J546)-J546</f>
        <v>0</v>
      </c>
      <c r="K539" s="91">
        <f>I539+J539</f>
        <v>0</v>
      </c>
    </row>
    <row r="540" spans="1:11" ht="17" hidden="1" outlineLevel="2" collapsed="1">
      <c r="A540" s="39" t="s">
        <v>468</v>
      </c>
      <c r="B540" s="31" t="s">
        <v>360</v>
      </c>
      <c r="C540" s="68" t="s">
        <v>238</v>
      </c>
      <c r="D540" s="60" t="s">
        <v>45</v>
      </c>
      <c r="E540" s="8"/>
      <c r="F540" s="92"/>
      <c r="G540" s="92"/>
      <c r="H540" s="93">
        <f t="shared" ref="H540:H545" si="123">F540+G540</f>
        <v>0</v>
      </c>
      <c r="I540" s="93">
        <f t="shared" ref="I540:J545" si="124">$E540*F540</f>
        <v>0</v>
      </c>
      <c r="J540" s="93">
        <f t="shared" si="124"/>
        <v>0</v>
      </c>
      <c r="K540" s="94">
        <f t="shared" ref="K540:K545" si="125">I540+J540</f>
        <v>0</v>
      </c>
    </row>
    <row r="541" spans="1:11" s="2" customFormat="1" ht="17" hidden="1" outlineLevel="2">
      <c r="A541" s="39" t="s">
        <v>469</v>
      </c>
      <c r="B541" s="31" t="s">
        <v>360</v>
      </c>
      <c r="C541" s="27"/>
      <c r="D541" s="60" t="s">
        <v>45</v>
      </c>
      <c r="E541" s="8"/>
      <c r="F541" s="92"/>
      <c r="G541" s="92"/>
      <c r="H541" s="93">
        <f t="shared" si="123"/>
        <v>0</v>
      </c>
      <c r="I541" s="93">
        <f t="shared" si="124"/>
        <v>0</v>
      </c>
      <c r="J541" s="93">
        <f t="shared" si="124"/>
        <v>0</v>
      </c>
      <c r="K541" s="94">
        <f t="shared" si="125"/>
        <v>0</v>
      </c>
    </row>
    <row r="542" spans="1:11" s="5" customFormat="1" ht="51" hidden="1" outlineLevel="2">
      <c r="A542" s="29"/>
      <c r="B542" s="25" t="s">
        <v>167</v>
      </c>
      <c r="C542" s="27"/>
      <c r="D542" s="63"/>
      <c r="E542" s="26"/>
      <c r="F542" s="97"/>
      <c r="G542" s="97"/>
      <c r="H542" s="93">
        <f t="shared" si="123"/>
        <v>0</v>
      </c>
      <c r="I542" s="93">
        <f t="shared" si="124"/>
        <v>0</v>
      </c>
      <c r="J542" s="93">
        <f t="shared" si="124"/>
        <v>0</v>
      </c>
      <c r="K542" s="94">
        <f t="shared" si="125"/>
        <v>0</v>
      </c>
    </row>
    <row r="543" spans="1:11" s="2" customFormat="1" hidden="1" outlineLevel="2">
      <c r="A543" s="29"/>
      <c r="B543" s="28"/>
      <c r="C543" s="27"/>
      <c r="D543" s="63"/>
      <c r="E543" s="26"/>
      <c r="F543" s="97"/>
      <c r="G543" s="97"/>
      <c r="H543" s="93">
        <f t="shared" si="123"/>
        <v>0</v>
      </c>
      <c r="I543" s="93">
        <f t="shared" si="124"/>
        <v>0</v>
      </c>
      <c r="J543" s="93">
        <f t="shared" si="124"/>
        <v>0</v>
      </c>
      <c r="K543" s="94">
        <f t="shared" si="125"/>
        <v>0</v>
      </c>
    </row>
    <row r="544" spans="1:11" s="2" customFormat="1" hidden="1" outlineLevel="2">
      <c r="A544" s="29"/>
      <c r="B544" s="28"/>
      <c r="C544" s="27"/>
      <c r="D544" s="63"/>
      <c r="E544" s="26"/>
      <c r="F544" s="97"/>
      <c r="G544" s="97"/>
      <c r="H544" s="93">
        <f t="shared" si="123"/>
        <v>0</v>
      </c>
      <c r="I544" s="93">
        <f t="shared" si="124"/>
        <v>0</v>
      </c>
      <c r="J544" s="93">
        <f t="shared" si="124"/>
        <v>0</v>
      </c>
      <c r="K544" s="94">
        <f t="shared" si="125"/>
        <v>0</v>
      </c>
    </row>
    <row r="545" spans="1:12" s="2" customFormat="1" hidden="1" outlineLevel="2">
      <c r="A545" s="29"/>
      <c r="B545" s="28"/>
      <c r="C545" s="27"/>
      <c r="D545" s="63"/>
      <c r="E545" s="26"/>
      <c r="F545" s="97"/>
      <c r="G545" s="97"/>
      <c r="H545" s="93">
        <f t="shared" si="123"/>
        <v>0</v>
      </c>
      <c r="I545" s="93">
        <f t="shared" si="124"/>
        <v>0</v>
      </c>
      <c r="J545" s="93">
        <f t="shared" si="124"/>
        <v>0</v>
      </c>
      <c r="K545" s="94">
        <f t="shared" si="125"/>
        <v>0</v>
      </c>
    </row>
    <row r="546" spans="1:12" ht="22" hidden="1" thickBot="1">
      <c r="A546" s="84"/>
      <c r="B546" s="46" t="s">
        <v>121</v>
      </c>
      <c r="C546" s="78"/>
      <c r="D546" s="72"/>
      <c r="E546" s="47"/>
      <c r="F546" s="106"/>
      <c r="G546" s="106"/>
      <c r="H546" s="106"/>
      <c r="I546" s="106"/>
      <c r="J546" s="106"/>
      <c r="K546" s="107">
        <f>K9+K394+K432</f>
        <v>0</v>
      </c>
    </row>
    <row r="547" spans="1:12" ht="30" hidden="1" customHeight="1">
      <c r="A547" s="85"/>
      <c r="B547" s="48" t="s">
        <v>165</v>
      </c>
      <c r="C547" s="79"/>
      <c r="D547" s="73"/>
      <c r="E547" s="49"/>
      <c r="F547" s="108"/>
      <c r="G547" s="108"/>
      <c r="H547" s="108"/>
      <c r="I547" s="108"/>
      <c r="J547" s="108"/>
      <c r="K547" s="109"/>
    </row>
    <row r="548" spans="1:12" s="4" customFormat="1" ht="45.75" customHeight="1" outlineLevel="1">
      <c r="A548" s="13"/>
      <c r="B548" s="239" t="s">
        <v>701</v>
      </c>
      <c r="C548" s="80"/>
      <c r="D548" s="229"/>
      <c r="E548" s="6"/>
      <c r="F548" s="100"/>
      <c r="G548" s="100"/>
      <c r="H548" s="101">
        <f t="shared" ref="H548:H563" si="126">F548+G548</f>
        <v>0</v>
      </c>
      <c r="I548" s="101">
        <f t="shared" ref="I548:I563" si="127">$E548*F548</f>
        <v>0</v>
      </c>
      <c r="J548" s="101">
        <f t="shared" ref="J548:J563" si="128">$E548*G548</f>
        <v>0</v>
      </c>
      <c r="K548" s="110">
        <f t="shared" ref="K548:K563" si="129">I548+J548</f>
        <v>0</v>
      </c>
      <c r="L548" s="4" t="s">
        <v>655</v>
      </c>
    </row>
    <row r="549" spans="1:12" s="4" customFormat="1" ht="33" customHeight="1" outlineLevel="1">
      <c r="A549" s="13"/>
      <c r="B549" s="239" t="s">
        <v>618</v>
      </c>
      <c r="C549" s="80"/>
      <c r="D549" s="229"/>
      <c r="E549" s="6"/>
      <c r="F549" s="100"/>
      <c r="G549" s="100"/>
      <c r="H549" s="101"/>
      <c r="I549" s="101"/>
      <c r="J549" s="101"/>
      <c r="K549" s="110"/>
    </row>
    <row r="550" spans="1:12" s="16" customFormat="1" ht="25.5" customHeight="1" outlineLevel="1">
      <c r="A550" s="39" t="s">
        <v>10</v>
      </c>
      <c r="B550" s="251" t="s">
        <v>646</v>
      </c>
      <c r="C550" s="252"/>
      <c r="D550" s="253" t="s">
        <v>25</v>
      </c>
      <c r="E550" s="15">
        <v>121.68</v>
      </c>
      <c r="F550" s="92"/>
      <c r="G550" s="92" t="e">
        <f>'отделочные работы'!#REF!+'отделочные работы'!#REF!</f>
        <v>#REF!</v>
      </c>
      <c r="H550" s="95" t="e">
        <f t="shared" si="126"/>
        <v>#REF!</v>
      </c>
      <c r="I550" s="95">
        <f t="shared" si="127"/>
        <v>0</v>
      </c>
      <c r="J550" s="95" t="e">
        <f t="shared" si="128"/>
        <v>#REF!</v>
      </c>
      <c r="K550" s="254" t="e">
        <f t="shared" si="129"/>
        <v>#REF!</v>
      </c>
    </row>
    <row r="551" spans="1:12" s="16" customFormat="1" ht="17" outlineLevel="1">
      <c r="A551" s="39" t="s">
        <v>12</v>
      </c>
      <c r="B551" s="251" t="e">
        <f>'отделочные работы'!#REF!</f>
        <v>#REF!</v>
      </c>
      <c r="C551" s="252" t="s">
        <v>656</v>
      </c>
      <c r="D551" s="253" t="s">
        <v>45</v>
      </c>
      <c r="E551" s="15">
        <v>402.5</v>
      </c>
      <c r="F551" s="92">
        <v>200</v>
      </c>
      <c r="G551" s="92">
        <v>180</v>
      </c>
      <c r="H551" s="95">
        <f t="shared" si="126"/>
        <v>380</v>
      </c>
      <c r="I551" s="95">
        <f t="shared" si="127"/>
        <v>80500</v>
      </c>
      <c r="J551" s="95">
        <f t="shared" si="128"/>
        <v>72450</v>
      </c>
      <c r="K551" s="254">
        <f t="shared" si="129"/>
        <v>152950</v>
      </c>
      <c r="L551" s="255"/>
    </row>
    <row r="552" spans="1:12" s="196" customFormat="1" ht="15.75" customHeight="1" outlineLevel="1">
      <c r="A552" s="246"/>
      <c r="B552" s="247" t="s">
        <v>645</v>
      </c>
      <c r="C552" s="248"/>
      <c r="D552" s="249"/>
      <c r="E552" s="250"/>
      <c r="F552" s="193"/>
      <c r="G552" s="193"/>
      <c r="H552" s="194">
        <f t="shared" si="126"/>
        <v>0</v>
      </c>
      <c r="I552" s="194">
        <f t="shared" si="127"/>
        <v>0</v>
      </c>
      <c r="J552" s="194">
        <f t="shared" si="128"/>
        <v>0</v>
      </c>
      <c r="K552" s="195">
        <f t="shared" si="129"/>
        <v>0</v>
      </c>
    </row>
    <row r="553" spans="1:12" s="16" customFormat="1" ht="25.5" customHeight="1" outlineLevel="1">
      <c r="A553" s="39" t="s">
        <v>13</v>
      </c>
      <c r="B553" s="251" t="s">
        <v>646</v>
      </c>
      <c r="C553" s="252"/>
      <c r="D553" s="253" t="s">
        <v>25</v>
      </c>
      <c r="E553" s="15">
        <v>429.42</v>
      </c>
      <c r="F553" s="92"/>
      <c r="G553" s="92" t="e">
        <f>G550</f>
        <v>#REF!</v>
      </c>
      <c r="H553" s="95" t="e">
        <f t="shared" si="126"/>
        <v>#REF!</v>
      </c>
      <c r="I553" s="95">
        <f t="shared" si="127"/>
        <v>0</v>
      </c>
      <c r="J553" s="95" t="e">
        <f t="shared" si="128"/>
        <v>#REF!</v>
      </c>
      <c r="K553" s="254" t="e">
        <f t="shared" si="129"/>
        <v>#REF!</v>
      </c>
    </row>
    <row r="554" spans="1:12" s="16" customFormat="1" ht="17" outlineLevel="1">
      <c r="A554" s="39" t="s">
        <v>7</v>
      </c>
      <c r="B554" s="251" t="s">
        <v>668</v>
      </c>
      <c r="C554" s="252"/>
      <c r="D554" s="253" t="s">
        <v>611</v>
      </c>
      <c r="E554" s="15">
        <v>225</v>
      </c>
      <c r="F554" s="92"/>
      <c r="G554" s="92">
        <v>450</v>
      </c>
      <c r="H554" s="95">
        <f t="shared" si="126"/>
        <v>450</v>
      </c>
      <c r="I554" s="95">
        <f t="shared" si="127"/>
        <v>0</v>
      </c>
      <c r="J554" s="95">
        <f t="shared" si="128"/>
        <v>101250</v>
      </c>
      <c r="K554" s="254">
        <f t="shared" si="129"/>
        <v>101250</v>
      </c>
    </row>
    <row r="555" spans="1:12" s="16" customFormat="1" ht="17" outlineLevel="1">
      <c r="A555" s="256" t="s">
        <v>8</v>
      </c>
      <c r="B555" s="251" t="e">
        <f>'отделочные работы'!#REF!</f>
        <v>#REF!</v>
      </c>
      <c r="C555" s="257"/>
      <c r="D555" s="253" t="s">
        <v>611</v>
      </c>
      <c r="E555" s="258">
        <v>109</v>
      </c>
      <c r="F555" s="259">
        <v>260</v>
      </c>
      <c r="G555" s="259" t="e">
        <f>'отделочные работы'!#REF!-F555</f>
        <v>#REF!</v>
      </c>
      <c r="H555" s="260" t="e">
        <f t="shared" si="126"/>
        <v>#REF!</v>
      </c>
      <c r="I555" s="260">
        <f t="shared" si="127"/>
        <v>28340</v>
      </c>
      <c r="J555" s="260" t="e">
        <f t="shared" si="128"/>
        <v>#REF!</v>
      </c>
      <c r="K555" s="261" t="e">
        <f t="shared" si="129"/>
        <v>#REF!</v>
      </c>
    </row>
    <row r="556" spans="1:12" s="16" customFormat="1" ht="42" customHeight="1" outlineLevel="1">
      <c r="A556" s="39" t="s">
        <v>6</v>
      </c>
      <c r="B556" s="251" t="e">
        <f>'отделочные работы'!#REF!</f>
        <v>#REF!</v>
      </c>
      <c r="C556" s="252"/>
      <c r="D556" s="253" t="s">
        <v>611</v>
      </c>
      <c r="E556" s="15">
        <v>258.5</v>
      </c>
      <c r="F556" s="92">
        <v>390</v>
      </c>
      <c r="G556" s="92" t="e">
        <f>'отделочные работы'!#REF!-F556</f>
        <v>#REF!</v>
      </c>
      <c r="H556" s="95" t="e">
        <f t="shared" si="126"/>
        <v>#REF!</v>
      </c>
      <c r="I556" s="95">
        <f t="shared" si="127"/>
        <v>100815</v>
      </c>
      <c r="J556" s="95" t="e">
        <f t="shared" si="128"/>
        <v>#REF!</v>
      </c>
      <c r="K556" s="254" t="e">
        <f t="shared" si="129"/>
        <v>#REF!</v>
      </c>
    </row>
    <row r="557" spans="1:12" s="16" customFormat="1" ht="17" outlineLevel="1">
      <c r="A557" s="39" t="s">
        <v>9</v>
      </c>
      <c r="B557" s="251" t="s">
        <v>204</v>
      </c>
      <c r="C557" s="252" t="s">
        <v>661</v>
      </c>
      <c r="D557" s="253" t="s">
        <v>25</v>
      </c>
      <c r="E557" s="15">
        <f>842*0.3</f>
        <v>252.6</v>
      </c>
      <c r="F557" s="92">
        <f>650*1.1</f>
        <v>715</v>
      </c>
      <c r="G557" s="92">
        <v>450</v>
      </c>
      <c r="H557" s="95">
        <f t="shared" si="126"/>
        <v>1165</v>
      </c>
      <c r="I557" s="95">
        <f t="shared" si="127"/>
        <v>180609</v>
      </c>
      <c r="J557" s="95">
        <f t="shared" si="128"/>
        <v>113670</v>
      </c>
      <c r="K557" s="254">
        <f t="shared" si="129"/>
        <v>294279</v>
      </c>
    </row>
    <row r="558" spans="1:12" s="16" customFormat="1" ht="17" outlineLevel="1">
      <c r="A558" s="39" t="s">
        <v>109</v>
      </c>
      <c r="B558" s="251" t="s">
        <v>203</v>
      </c>
      <c r="C558" s="252" t="s">
        <v>662</v>
      </c>
      <c r="D558" s="253" t="s">
        <v>25</v>
      </c>
      <c r="E558" s="15">
        <f>E559*0.15</f>
        <v>126.3</v>
      </c>
      <c r="F558" s="92">
        <f>1800*1.26</f>
        <v>2268</v>
      </c>
      <c r="G558" s="92">
        <v>650</v>
      </c>
      <c r="H558" s="95">
        <f t="shared" si="126"/>
        <v>2918</v>
      </c>
      <c r="I558" s="95">
        <f t="shared" si="127"/>
        <v>286448.40000000002</v>
      </c>
      <c r="J558" s="95">
        <f t="shared" si="128"/>
        <v>82095</v>
      </c>
      <c r="K558" s="254">
        <f t="shared" si="129"/>
        <v>368543.4</v>
      </c>
    </row>
    <row r="559" spans="1:12" s="16" customFormat="1" ht="17" outlineLevel="1">
      <c r="A559" s="39" t="s">
        <v>432</v>
      </c>
      <c r="B559" s="251" t="s">
        <v>684</v>
      </c>
      <c r="C559" s="252" t="s">
        <v>663</v>
      </c>
      <c r="D559" s="253" t="s">
        <v>45</v>
      </c>
      <c r="E559" s="15">
        <v>842</v>
      </c>
      <c r="F559" s="92">
        <f>2850*0.025*6</f>
        <v>427.5</v>
      </c>
      <c r="G559" s="92">
        <f>37.5*6</f>
        <v>225</v>
      </c>
      <c r="H559" s="95">
        <f t="shared" si="126"/>
        <v>652.5</v>
      </c>
      <c r="I559" s="95">
        <f t="shared" si="127"/>
        <v>359955</v>
      </c>
      <c r="J559" s="95">
        <f t="shared" si="128"/>
        <v>189450</v>
      </c>
      <c r="K559" s="254">
        <f t="shared" si="129"/>
        <v>549405</v>
      </c>
    </row>
    <row r="560" spans="1:12" s="196" customFormat="1" ht="15.75" customHeight="1" outlineLevel="1">
      <c r="A560" s="246"/>
      <c r="B560" s="247" t="s">
        <v>696</v>
      </c>
      <c r="C560" s="248"/>
      <c r="D560" s="249"/>
      <c r="E560" s="250"/>
      <c r="F560" s="193"/>
      <c r="G560" s="193"/>
      <c r="H560" s="194">
        <f t="shared" si="126"/>
        <v>0</v>
      </c>
      <c r="I560" s="194">
        <f t="shared" si="127"/>
        <v>0</v>
      </c>
      <c r="J560" s="194">
        <f t="shared" si="128"/>
        <v>0</v>
      </c>
      <c r="K560" s="195">
        <f t="shared" si="129"/>
        <v>0</v>
      </c>
    </row>
    <row r="561" spans="1:16" s="16" customFormat="1" ht="25.5" customHeight="1" outlineLevel="1">
      <c r="A561" s="39" t="s">
        <v>433</v>
      </c>
      <c r="B561" s="251" t="s">
        <v>651</v>
      </c>
      <c r="C561" s="252"/>
      <c r="D561" s="253" t="s">
        <v>45</v>
      </c>
      <c r="E561" s="15">
        <v>57</v>
      </c>
      <c r="F561" s="92"/>
      <c r="G561" s="92">
        <v>250</v>
      </c>
      <c r="H561" s="95">
        <f t="shared" si="126"/>
        <v>250</v>
      </c>
      <c r="I561" s="95">
        <f t="shared" si="127"/>
        <v>0</v>
      </c>
      <c r="J561" s="95">
        <f t="shared" si="128"/>
        <v>14250</v>
      </c>
      <c r="K561" s="254">
        <f t="shared" si="129"/>
        <v>14250</v>
      </c>
    </row>
    <row r="562" spans="1:16" s="16" customFormat="1" ht="17" outlineLevel="1">
      <c r="A562" s="39" t="s">
        <v>434</v>
      </c>
      <c r="B562" s="251" t="s">
        <v>653</v>
      </c>
      <c r="C562" s="252"/>
      <c r="D562" s="253" t="s">
        <v>45</v>
      </c>
      <c r="E562" s="15">
        <v>57</v>
      </c>
      <c r="F562" s="92">
        <f>4980/18*2*1.069</f>
        <v>591.51</v>
      </c>
      <c r="G562" s="92">
        <v>600</v>
      </c>
      <c r="H562" s="95">
        <f t="shared" si="126"/>
        <v>1191.51</v>
      </c>
      <c r="I562" s="95">
        <f t="shared" si="127"/>
        <v>33716.07</v>
      </c>
      <c r="J562" s="95">
        <f t="shared" si="128"/>
        <v>34200</v>
      </c>
      <c r="K562" s="254">
        <f t="shared" si="129"/>
        <v>67916.070000000007</v>
      </c>
      <c r="L562" s="16" t="s">
        <v>703</v>
      </c>
    </row>
    <row r="563" spans="1:16" s="16" customFormat="1" ht="15.75" customHeight="1" outlineLevel="1">
      <c r="A563" s="39" t="s">
        <v>435</v>
      </c>
      <c r="B563" s="251" t="s">
        <v>652</v>
      </c>
      <c r="C563" s="252" t="s">
        <v>664</v>
      </c>
      <c r="D563" s="253" t="s">
        <v>45</v>
      </c>
      <c r="E563" s="15">
        <v>9</v>
      </c>
      <c r="F563" s="92">
        <v>750</v>
      </c>
      <c r="G563" s="92">
        <v>680</v>
      </c>
      <c r="H563" s="95">
        <f t="shared" si="126"/>
        <v>1430</v>
      </c>
      <c r="I563" s="95">
        <f t="shared" si="127"/>
        <v>6750</v>
      </c>
      <c r="J563" s="95">
        <f t="shared" si="128"/>
        <v>6120</v>
      </c>
      <c r="K563" s="254">
        <f t="shared" si="129"/>
        <v>12870</v>
      </c>
    </row>
    <row r="564" spans="1:16" s="269" customFormat="1" ht="19">
      <c r="A564" s="243"/>
      <c r="B564" s="244" t="s">
        <v>606</v>
      </c>
      <c r="C564" s="245"/>
      <c r="D564" s="264"/>
      <c r="E564" s="265"/>
      <c r="F564" s="266"/>
      <c r="G564" s="266"/>
      <c r="H564" s="267"/>
      <c r="I564" s="267"/>
      <c r="J564" s="267"/>
      <c r="K564" s="268"/>
      <c r="L564" s="269" t="s">
        <v>665</v>
      </c>
    </row>
    <row r="565" spans="1:16" s="16" customFormat="1" ht="15.75" customHeight="1" outlineLevel="1">
      <c r="A565" s="39" t="s">
        <v>436</v>
      </c>
      <c r="B565" s="251" t="s">
        <v>685</v>
      </c>
      <c r="C565" s="252"/>
      <c r="D565" s="253" t="s">
        <v>600</v>
      </c>
      <c r="E565" s="15">
        <v>57</v>
      </c>
      <c r="F565" s="92"/>
      <c r="G565" s="92">
        <v>1887.18</v>
      </c>
      <c r="H565" s="95">
        <f t="shared" ref="H565:H618" si="130">F565+G565</f>
        <v>1887.18</v>
      </c>
      <c r="I565" s="95">
        <f t="shared" ref="I565:J586" si="131">$E565*F565</f>
        <v>0</v>
      </c>
      <c r="J565" s="95">
        <f t="shared" si="131"/>
        <v>107569.26</v>
      </c>
      <c r="K565" s="254">
        <f t="shared" ref="K565:K618" si="132">I565+J565</f>
        <v>107569.26</v>
      </c>
    </row>
    <row r="566" spans="1:16" s="2" customFormat="1" ht="15.75" hidden="1" customHeight="1" outlineLevel="1">
      <c r="A566" s="41"/>
      <c r="B566" s="240" t="s">
        <v>603</v>
      </c>
      <c r="C566" s="241"/>
      <c r="D566" s="242" t="s">
        <v>600</v>
      </c>
      <c r="E566" s="10">
        <v>57</v>
      </c>
      <c r="F566" s="98"/>
      <c r="G566" s="98"/>
      <c r="H566" s="97">
        <f t="shared" si="130"/>
        <v>0</v>
      </c>
      <c r="I566" s="97">
        <f t="shared" si="131"/>
        <v>0</v>
      </c>
      <c r="J566" s="97">
        <f t="shared" si="131"/>
        <v>0</v>
      </c>
      <c r="K566" s="143">
        <f t="shared" si="132"/>
        <v>0</v>
      </c>
    </row>
    <row r="567" spans="1:16" s="2" customFormat="1" ht="17" hidden="1" outlineLevel="1">
      <c r="A567" s="41"/>
      <c r="B567" s="240" t="s">
        <v>602</v>
      </c>
      <c r="C567" s="241"/>
      <c r="D567" s="242" t="s">
        <v>25</v>
      </c>
      <c r="E567" s="10">
        <v>5.3</v>
      </c>
      <c r="F567" s="98"/>
      <c r="G567" s="98"/>
      <c r="H567" s="97">
        <f t="shared" si="130"/>
        <v>0</v>
      </c>
      <c r="I567" s="97">
        <f t="shared" si="131"/>
        <v>0</v>
      </c>
      <c r="J567" s="97">
        <f t="shared" si="131"/>
        <v>0</v>
      </c>
      <c r="K567" s="143">
        <f t="shared" si="132"/>
        <v>0</v>
      </c>
    </row>
    <row r="568" spans="1:16" s="16" customFormat="1" ht="34" outlineLevel="1">
      <c r="A568" s="272">
        <f>A565+1</f>
        <v>14</v>
      </c>
      <c r="B568" s="273" t="s">
        <v>725</v>
      </c>
      <c r="C568" s="274"/>
      <c r="D568" s="253" t="s">
        <v>25</v>
      </c>
      <c r="E568" s="15">
        <v>3.24</v>
      </c>
      <c r="F568" s="92">
        <f>F557</f>
        <v>715</v>
      </c>
      <c r="G568" s="92">
        <f>G557</f>
        <v>450</v>
      </c>
      <c r="H568" s="95">
        <f t="shared" si="130"/>
        <v>1165</v>
      </c>
      <c r="I568" s="95">
        <f t="shared" si="131"/>
        <v>2316.6</v>
      </c>
      <c r="J568" s="95">
        <f t="shared" si="131"/>
        <v>1458</v>
      </c>
      <c r="K568" s="254">
        <f t="shared" si="132"/>
        <v>3774.6</v>
      </c>
    </row>
    <row r="569" spans="1:16" s="16" customFormat="1" ht="51" outlineLevel="1">
      <c r="A569" s="272">
        <f>A568+1</f>
        <v>15</v>
      </c>
      <c r="B569" s="273" t="s">
        <v>723</v>
      </c>
      <c r="C569" s="274"/>
      <c r="D569" s="253" t="s">
        <v>25</v>
      </c>
      <c r="E569" s="15">
        <f>48.9+2</f>
        <v>50.9</v>
      </c>
      <c r="F569" s="92"/>
      <c r="G569" s="92">
        <v>15390</v>
      </c>
      <c r="H569" s="95">
        <f t="shared" si="130"/>
        <v>15390</v>
      </c>
      <c r="I569" s="95">
        <f t="shared" si="131"/>
        <v>0</v>
      </c>
      <c r="J569" s="95">
        <f t="shared" si="131"/>
        <v>783351</v>
      </c>
      <c r="K569" s="254">
        <f t="shared" si="132"/>
        <v>783351</v>
      </c>
    </row>
    <row r="570" spans="1:16" s="16" customFormat="1" ht="51" outlineLevel="1">
      <c r="A570" s="272">
        <f t="shared" ref="A570:A572" si="133">A569+1</f>
        <v>16</v>
      </c>
      <c r="B570" s="273" t="s">
        <v>722</v>
      </c>
      <c r="C570" s="274"/>
      <c r="D570" s="253" t="s">
        <v>11</v>
      </c>
      <c r="E570" s="15">
        <v>3</v>
      </c>
      <c r="F570" s="92">
        <f>620*0.5</f>
        <v>310</v>
      </c>
      <c r="G570" s="92">
        <f>620-F570</f>
        <v>310</v>
      </c>
      <c r="H570" s="95">
        <f t="shared" ref="H570:H571" si="134">F570+G570</f>
        <v>620</v>
      </c>
      <c r="I570" s="95">
        <f t="shared" ref="I570:I571" si="135">$E570*F570</f>
        <v>930</v>
      </c>
      <c r="J570" s="95">
        <f t="shared" ref="J570:J571" si="136">$E570*G570</f>
        <v>930</v>
      </c>
      <c r="K570" s="254">
        <f t="shared" ref="K570:K571" si="137">I570+J570</f>
        <v>1860</v>
      </c>
    </row>
    <row r="571" spans="1:16" s="16" customFormat="1" ht="34" outlineLevel="1">
      <c r="A571" s="272">
        <f t="shared" si="133"/>
        <v>17</v>
      </c>
      <c r="B571" s="273" t="s">
        <v>721</v>
      </c>
      <c r="C571" s="274"/>
      <c r="D571" s="253" t="s">
        <v>45</v>
      </c>
      <c r="E571" s="15">
        <f>160*1.5</f>
        <v>240</v>
      </c>
      <c r="F571" s="92">
        <v>175</v>
      </c>
      <c r="G571" s="92">
        <v>175</v>
      </c>
      <c r="H571" s="95">
        <f t="shared" si="134"/>
        <v>350</v>
      </c>
      <c r="I571" s="95">
        <f t="shared" si="135"/>
        <v>42000</v>
      </c>
      <c r="J571" s="95">
        <f t="shared" si="136"/>
        <v>42000</v>
      </c>
      <c r="K571" s="254">
        <f t="shared" si="137"/>
        <v>84000</v>
      </c>
    </row>
    <row r="572" spans="1:16" s="16" customFormat="1" ht="17" outlineLevel="1">
      <c r="A572" s="271">
        <f t="shared" si="133"/>
        <v>18</v>
      </c>
      <c r="B572" s="251" t="s">
        <v>605</v>
      </c>
      <c r="C572" s="68" t="s">
        <v>724</v>
      </c>
      <c r="D572" s="253" t="s">
        <v>611</v>
      </c>
      <c r="E572" s="15">
        <v>360</v>
      </c>
      <c r="F572" s="92">
        <v>650</v>
      </c>
      <c r="G572" s="92">
        <f>F572*0.6</f>
        <v>390</v>
      </c>
      <c r="H572" s="95">
        <f t="shared" si="130"/>
        <v>1040</v>
      </c>
      <c r="I572" s="95">
        <f t="shared" si="131"/>
        <v>234000</v>
      </c>
      <c r="J572" s="95">
        <f t="shared" si="131"/>
        <v>140400</v>
      </c>
      <c r="K572" s="254">
        <f t="shared" si="132"/>
        <v>374400</v>
      </c>
      <c r="L572" s="16" t="s">
        <v>702</v>
      </c>
      <c r="P572" s="262"/>
    </row>
    <row r="573" spans="1:16" s="269" customFormat="1" ht="19">
      <c r="A573" s="243"/>
      <c r="B573" s="244" t="s">
        <v>717</v>
      </c>
      <c r="C573" s="245"/>
      <c r="D573" s="264"/>
      <c r="E573" s="265"/>
      <c r="F573" s="266"/>
      <c r="G573" s="266"/>
      <c r="H573" s="267"/>
      <c r="I573" s="267"/>
      <c r="J573" s="267"/>
      <c r="K573" s="268"/>
    </row>
    <row r="574" spans="1:16" s="16" customFormat="1" ht="17" outlineLevel="1">
      <c r="A574" s="271">
        <f>A572+1</f>
        <v>19</v>
      </c>
      <c r="B574" s="251" t="s">
        <v>646</v>
      </c>
      <c r="C574" s="252"/>
      <c r="D574" s="253" t="s">
        <v>25</v>
      </c>
      <c r="E574" s="15">
        <v>90.28</v>
      </c>
      <c r="F574" s="92"/>
      <c r="G574" s="92" t="e">
        <f>G550</f>
        <v>#REF!</v>
      </c>
      <c r="H574" s="95" t="e">
        <f>F574+G574</f>
        <v>#REF!</v>
      </c>
      <c r="I574" s="95">
        <f>$E574*F574</f>
        <v>0</v>
      </c>
      <c r="J574" s="95" t="e">
        <f>$E574*G574</f>
        <v>#REF!</v>
      </c>
      <c r="K574" s="254" t="e">
        <f>I574+J574</f>
        <v>#REF!</v>
      </c>
    </row>
    <row r="575" spans="1:16" s="16" customFormat="1" ht="17" outlineLevel="1">
      <c r="A575" s="271">
        <f t="shared" ref="A575:A586" si="138">A574+1</f>
        <v>20</v>
      </c>
      <c r="B575" s="251" t="s">
        <v>679</v>
      </c>
      <c r="C575" s="252"/>
      <c r="D575" s="253" t="s">
        <v>600</v>
      </c>
      <c r="E575" s="15">
        <v>1</v>
      </c>
      <c r="F575" s="92">
        <v>5820</v>
      </c>
      <c r="G575" s="92">
        <v>2500</v>
      </c>
      <c r="H575" s="95">
        <f t="shared" si="130"/>
        <v>8320</v>
      </c>
      <c r="I575" s="95">
        <f t="shared" si="131"/>
        <v>5820</v>
      </c>
      <c r="J575" s="95">
        <f t="shared" si="131"/>
        <v>2500</v>
      </c>
      <c r="K575" s="254">
        <f t="shared" si="132"/>
        <v>8320</v>
      </c>
    </row>
    <row r="576" spans="1:16" s="16" customFormat="1" ht="17" outlineLevel="1">
      <c r="A576" s="271">
        <f t="shared" si="138"/>
        <v>21</v>
      </c>
      <c r="B576" s="251" t="s">
        <v>609</v>
      </c>
      <c r="C576" s="252"/>
      <c r="D576" s="253" t="s">
        <v>11</v>
      </c>
      <c r="E576" s="15">
        <v>1</v>
      </c>
      <c r="F576" s="92">
        <v>37500</v>
      </c>
      <c r="G576" s="92">
        <v>32000</v>
      </c>
      <c r="H576" s="95">
        <f t="shared" si="130"/>
        <v>69500</v>
      </c>
      <c r="I576" s="95">
        <f t="shared" si="131"/>
        <v>37500</v>
      </c>
      <c r="J576" s="95">
        <f t="shared" si="131"/>
        <v>32000</v>
      </c>
      <c r="K576" s="254">
        <f t="shared" si="132"/>
        <v>69500</v>
      </c>
    </row>
    <row r="577" spans="1:12" s="16" customFormat="1" ht="17" outlineLevel="1">
      <c r="A577" s="271">
        <f t="shared" si="138"/>
        <v>22</v>
      </c>
      <c r="B577" s="251" t="s">
        <v>673</v>
      </c>
      <c r="C577" s="252"/>
      <c r="D577" s="253" t="s">
        <v>25</v>
      </c>
      <c r="E577" s="15">
        <v>5.55</v>
      </c>
      <c r="F577" s="92">
        <f>650*1.1</f>
        <v>715</v>
      </c>
      <c r="G577" s="92">
        <v>450</v>
      </c>
      <c r="H577" s="95">
        <f>F577+G577</f>
        <v>1165</v>
      </c>
      <c r="I577" s="95">
        <f>$E577*F577</f>
        <v>3968.25</v>
      </c>
      <c r="J577" s="95">
        <f>$E577*G577</f>
        <v>2497.5</v>
      </c>
      <c r="K577" s="254">
        <f>I577+J577</f>
        <v>6465.75</v>
      </c>
    </row>
    <row r="578" spans="1:12" s="16" customFormat="1" ht="17" outlineLevel="1">
      <c r="A578" s="271">
        <f t="shared" si="138"/>
        <v>23</v>
      </c>
      <c r="B578" s="251" t="s">
        <v>610</v>
      </c>
      <c r="C578" s="252"/>
      <c r="D578" s="253" t="s">
        <v>611</v>
      </c>
      <c r="E578" s="15">
        <v>37</v>
      </c>
      <c r="F578" s="92">
        <v>3950</v>
      </c>
      <c r="G578" s="92">
        <f>F578*0.5</f>
        <v>1975</v>
      </c>
      <c r="H578" s="95">
        <f t="shared" si="130"/>
        <v>5925</v>
      </c>
      <c r="I578" s="95">
        <f t="shared" si="131"/>
        <v>146150</v>
      </c>
      <c r="J578" s="95">
        <f t="shared" si="131"/>
        <v>73075</v>
      </c>
      <c r="K578" s="254">
        <f t="shared" si="132"/>
        <v>219225</v>
      </c>
    </row>
    <row r="579" spans="1:12" s="16" customFormat="1" ht="25.5" customHeight="1" outlineLevel="1">
      <c r="A579" s="271">
        <f t="shared" si="138"/>
        <v>24</v>
      </c>
      <c r="B579" s="251" t="s">
        <v>686</v>
      </c>
      <c r="C579" s="252"/>
      <c r="D579" s="253" t="s">
        <v>25</v>
      </c>
      <c r="E579" s="15">
        <f>E574-E577</f>
        <v>84.73</v>
      </c>
      <c r="F579" s="92">
        <f>650*1.1</f>
        <v>715</v>
      </c>
      <c r="G579" s="92">
        <v>350</v>
      </c>
      <c r="H579" s="95">
        <f>F579+G579</f>
        <v>1065</v>
      </c>
      <c r="I579" s="95">
        <f>$E579*F579</f>
        <v>60581.95</v>
      </c>
      <c r="J579" s="95">
        <f>$E579*G579</f>
        <v>29655.5</v>
      </c>
      <c r="K579" s="254">
        <f>I579+J579</f>
        <v>90237.45</v>
      </c>
    </row>
    <row r="580" spans="1:12" s="196" customFormat="1" ht="15.75" customHeight="1" outlineLevel="1">
      <c r="A580" s="246"/>
      <c r="B580" s="247" t="s">
        <v>612</v>
      </c>
      <c r="C580" s="248"/>
      <c r="D580" s="249"/>
      <c r="E580" s="250"/>
      <c r="F580" s="193"/>
      <c r="G580" s="193"/>
      <c r="H580" s="194">
        <f t="shared" si="130"/>
        <v>0</v>
      </c>
      <c r="I580" s="194">
        <f t="shared" si="131"/>
        <v>0</v>
      </c>
      <c r="J580" s="194">
        <f t="shared" si="131"/>
        <v>0</v>
      </c>
      <c r="K580" s="195">
        <f t="shared" si="132"/>
        <v>0</v>
      </c>
    </row>
    <row r="581" spans="1:12" s="16" customFormat="1" ht="54.75" customHeight="1" outlineLevel="1">
      <c r="A581" s="271">
        <f>A579+1</f>
        <v>25</v>
      </c>
      <c r="B581" s="251" t="s">
        <v>675</v>
      </c>
      <c r="C581" s="252"/>
      <c r="D581" s="253" t="s">
        <v>11</v>
      </c>
      <c r="E581" s="15">
        <v>3</v>
      </c>
      <c r="F581" s="92">
        <f>25000</f>
        <v>25000</v>
      </c>
      <c r="G581" s="92">
        <v>32000</v>
      </c>
      <c r="H581" s="95">
        <f t="shared" si="130"/>
        <v>57000</v>
      </c>
      <c r="I581" s="95">
        <f t="shared" si="131"/>
        <v>75000</v>
      </c>
      <c r="J581" s="95">
        <f t="shared" si="131"/>
        <v>96000</v>
      </c>
      <c r="K581" s="254">
        <f t="shared" si="132"/>
        <v>171000</v>
      </c>
    </row>
    <row r="582" spans="1:12" s="16" customFormat="1" ht="17" outlineLevel="1">
      <c r="A582" s="271">
        <f t="shared" si="138"/>
        <v>26</v>
      </c>
      <c r="B582" s="251" t="s">
        <v>674</v>
      </c>
      <c r="C582" s="252"/>
      <c r="D582" s="253" t="s">
        <v>25</v>
      </c>
      <c r="E582" s="15">
        <v>7.5</v>
      </c>
      <c r="F582" s="92"/>
      <c r="G582" s="92">
        <v>2250</v>
      </c>
      <c r="H582" s="95">
        <f t="shared" ref="H582" si="139">F582+G582</f>
        <v>2250</v>
      </c>
      <c r="I582" s="95">
        <f t="shared" ref="I582" si="140">$E582*F582</f>
        <v>0</v>
      </c>
      <c r="J582" s="95">
        <f t="shared" ref="J582" si="141">$E582*G582</f>
        <v>16875</v>
      </c>
      <c r="K582" s="254">
        <f t="shared" ref="K582" si="142">I582+J582</f>
        <v>16875</v>
      </c>
    </row>
    <row r="583" spans="1:12" s="16" customFormat="1" ht="34" outlineLevel="1">
      <c r="A583" s="271">
        <f t="shared" si="138"/>
        <v>27</v>
      </c>
      <c r="B583" s="251" t="s">
        <v>676</v>
      </c>
      <c r="C583" s="252"/>
      <c r="D583" s="253" t="s">
        <v>11</v>
      </c>
      <c r="E583" s="15">
        <v>2</v>
      </c>
      <c r="F583" s="92">
        <v>13500</v>
      </c>
      <c r="G583" s="92">
        <v>25000</v>
      </c>
      <c r="H583" s="95">
        <f t="shared" si="130"/>
        <v>38500</v>
      </c>
      <c r="I583" s="95">
        <f t="shared" si="131"/>
        <v>27000</v>
      </c>
      <c r="J583" s="95">
        <f t="shared" si="131"/>
        <v>50000</v>
      </c>
      <c r="K583" s="254">
        <f t="shared" si="132"/>
        <v>77000</v>
      </c>
    </row>
    <row r="584" spans="1:12" s="16" customFormat="1" ht="17" outlineLevel="1">
      <c r="A584" s="271">
        <f t="shared" si="138"/>
        <v>28</v>
      </c>
      <c r="B584" s="251" t="s">
        <v>678</v>
      </c>
      <c r="C584" s="252"/>
      <c r="D584" s="253" t="s">
        <v>25</v>
      </c>
      <c r="E584" s="15">
        <v>3</v>
      </c>
      <c r="F584" s="92"/>
      <c r="G584" s="92">
        <v>2250</v>
      </c>
      <c r="H584" s="95">
        <f t="shared" si="130"/>
        <v>2250</v>
      </c>
      <c r="I584" s="95">
        <f t="shared" si="131"/>
        <v>0</v>
      </c>
      <c r="J584" s="95">
        <f t="shared" si="131"/>
        <v>6750</v>
      </c>
      <c r="K584" s="254">
        <f t="shared" si="132"/>
        <v>6750</v>
      </c>
    </row>
    <row r="585" spans="1:12" s="16" customFormat="1" ht="15.75" customHeight="1" outlineLevel="1">
      <c r="A585" s="271">
        <f t="shared" si="138"/>
        <v>29</v>
      </c>
      <c r="B585" s="251" t="s">
        <v>677</v>
      </c>
      <c r="C585" s="252"/>
      <c r="D585" s="253" t="s">
        <v>600</v>
      </c>
      <c r="E585" s="15">
        <v>1</v>
      </c>
      <c r="F585" s="92">
        <f>F575</f>
        <v>5820</v>
      </c>
      <c r="G585" s="92">
        <f>G575</f>
        <v>2500</v>
      </c>
      <c r="H585" s="95">
        <f t="shared" si="130"/>
        <v>8320</v>
      </c>
      <c r="I585" s="95">
        <f t="shared" si="131"/>
        <v>5820</v>
      </c>
      <c r="J585" s="95">
        <f t="shared" si="131"/>
        <v>2500</v>
      </c>
      <c r="K585" s="254">
        <f t="shared" si="132"/>
        <v>8320</v>
      </c>
    </row>
    <row r="586" spans="1:12" s="16" customFormat="1" ht="15.75" customHeight="1" outlineLevel="1">
      <c r="A586" s="271">
        <f t="shared" si="138"/>
        <v>30</v>
      </c>
      <c r="B586" s="251" t="s">
        <v>616</v>
      </c>
      <c r="C586" s="252"/>
      <c r="D586" s="253" t="s">
        <v>25</v>
      </c>
      <c r="E586" s="15">
        <v>449.2</v>
      </c>
      <c r="F586" s="92"/>
      <c r="G586" s="92">
        <v>470</v>
      </c>
      <c r="H586" s="95">
        <f t="shared" si="130"/>
        <v>470</v>
      </c>
      <c r="I586" s="95">
        <f t="shared" si="131"/>
        <v>0</v>
      </c>
      <c r="J586" s="95">
        <f t="shared" si="131"/>
        <v>211124</v>
      </c>
      <c r="K586" s="254">
        <f t="shared" si="132"/>
        <v>211124</v>
      </c>
    </row>
    <row r="587" spans="1:12" s="196" customFormat="1" ht="15.75" customHeight="1" outlineLevel="1">
      <c r="A587" s="246"/>
      <c r="B587" s="247" t="s">
        <v>618</v>
      </c>
      <c r="C587" s="248"/>
      <c r="D587" s="249"/>
      <c r="E587" s="250"/>
      <c r="F587" s="193"/>
      <c r="G587" s="193"/>
      <c r="H587" s="194">
        <f t="shared" ref="H587:H598" si="143">F587+G587</f>
        <v>0</v>
      </c>
      <c r="I587" s="194">
        <f t="shared" ref="I587:I598" si="144">$E587*F587</f>
        <v>0</v>
      </c>
      <c r="J587" s="194">
        <f t="shared" ref="J587:J598" si="145">$E587*G587</f>
        <v>0</v>
      </c>
      <c r="K587" s="195">
        <f t="shared" ref="K587:K598" si="146">I587+J587</f>
        <v>0</v>
      </c>
      <c r="L587" s="196" t="s">
        <v>669</v>
      </c>
    </row>
    <row r="588" spans="1:12" s="16" customFormat="1" ht="36.75" customHeight="1" outlineLevel="1">
      <c r="A588" s="271">
        <f>A586+1</f>
        <v>31</v>
      </c>
      <c r="B588" s="251" t="s">
        <v>634</v>
      </c>
      <c r="C588" s="252"/>
      <c r="D588" s="253" t="s">
        <v>25</v>
      </c>
      <c r="E588" s="15">
        <v>80</v>
      </c>
      <c r="F588" s="92">
        <f>650*1.1</f>
        <v>715</v>
      </c>
      <c r="G588" s="92">
        <v>450</v>
      </c>
      <c r="H588" s="95">
        <f t="shared" si="143"/>
        <v>1165</v>
      </c>
      <c r="I588" s="95">
        <f t="shared" si="144"/>
        <v>57200</v>
      </c>
      <c r="J588" s="95">
        <f t="shared" si="145"/>
        <v>36000</v>
      </c>
      <c r="K588" s="254">
        <f t="shared" si="146"/>
        <v>93200</v>
      </c>
    </row>
    <row r="589" spans="1:12" s="16" customFormat="1" ht="17" outlineLevel="1">
      <c r="A589" s="271">
        <f t="shared" ref="A589" si="147">A588+1</f>
        <v>32</v>
      </c>
      <c r="B589" s="251" t="e">
        <f>B555</f>
        <v>#REF!</v>
      </c>
      <c r="C589" s="252"/>
      <c r="D589" s="253" t="s">
        <v>611</v>
      </c>
      <c r="E589" s="15">
        <v>108</v>
      </c>
      <c r="F589" s="92">
        <f>F555</f>
        <v>260</v>
      </c>
      <c r="G589" s="92" t="e">
        <f>G555</f>
        <v>#REF!</v>
      </c>
      <c r="H589" s="95" t="e">
        <f t="shared" si="143"/>
        <v>#REF!</v>
      </c>
      <c r="I589" s="95">
        <f t="shared" si="144"/>
        <v>28080</v>
      </c>
      <c r="J589" s="95" t="e">
        <f t="shared" si="145"/>
        <v>#REF!</v>
      </c>
      <c r="K589" s="254" t="e">
        <f t="shared" si="146"/>
        <v>#REF!</v>
      </c>
    </row>
    <row r="590" spans="1:12" s="196" customFormat="1" ht="34" outlineLevel="1">
      <c r="A590" s="246"/>
      <c r="B590" s="247" t="s">
        <v>635</v>
      </c>
      <c r="C590" s="248"/>
      <c r="D590" s="249"/>
      <c r="E590" s="250"/>
      <c r="F590" s="193"/>
      <c r="G590" s="193"/>
      <c r="H590" s="194">
        <f t="shared" si="143"/>
        <v>0</v>
      </c>
      <c r="I590" s="194">
        <f t="shared" si="144"/>
        <v>0</v>
      </c>
      <c r="J590" s="194">
        <f t="shared" si="145"/>
        <v>0</v>
      </c>
      <c r="K590" s="195">
        <f t="shared" si="146"/>
        <v>0</v>
      </c>
    </row>
    <row r="591" spans="1:12" s="16" customFormat="1" ht="15.75" customHeight="1" outlineLevel="1">
      <c r="A591" s="271">
        <f>A589+1</f>
        <v>33</v>
      </c>
      <c r="B591" s="251" t="s">
        <v>689</v>
      </c>
      <c r="C591" s="252" t="s">
        <v>726</v>
      </c>
      <c r="D591" s="253" t="s">
        <v>45</v>
      </c>
      <c r="E591" s="15">
        <v>256</v>
      </c>
      <c r="F591" s="92">
        <f>1100*0.2+4700*0.05</f>
        <v>455</v>
      </c>
      <c r="G591" s="92">
        <f>850*1.8</f>
        <v>1530</v>
      </c>
      <c r="H591" s="95">
        <f t="shared" si="143"/>
        <v>1985</v>
      </c>
      <c r="I591" s="95">
        <f t="shared" si="144"/>
        <v>116480</v>
      </c>
      <c r="J591" s="95">
        <f t="shared" si="145"/>
        <v>391680</v>
      </c>
      <c r="K591" s="254">
        <f t="shared" si="146"/>
        <v>508160</v>
      </c>
    </row>
    <row r="592" spans="1:12" s="16" customFormat="1" ht="17" outlineLevel="1">
      <c r="A592" s="271">
        <f t="shared" ref="A592:A593" si="148">A591+1</f>
        <v>34</v>
      </c>
      <c r="B592" s="251" t="s">
        <v>681</v>
      </c>
      <c r="C592" s="252" t="s">
        <v>682</v>
      </c>
      <c r="D592" s="253" t="s">
        <v>611</v>
      </c>
      <c r="E592" s="15">
        <v>50</v>
      </c>
      <c r="F592" s="92">
        <v>110</v>
      </c>
      <c r="G592" s="92">
        <v>1000</v>
      </c>
      <c r="H592" s="95">
        <f t="shared" si="143"/>
        <v>1110</v>
      </c>
      <c r="I592" s="95">
        <f t="shared" si="144"/>
        <v>5500</v>
      </c>
      <c r="J592" s="95">
        <f t="shared" si="145"/>
        <v>50000</v>
      </c>
      <c r="K592" s="254">
        <f t="shared" si="146"/>
        <v>55500</v>
      </c>
    </row>
    <row r="593" spans="1:16" s="16" customFormat="1" ht="17" outlineLevel="1">
      <c r="A593" s="271">
        <f t="shared" si="148"/>
        <v>35</v>
      </c>
      <c r="B593" s="251" t="s">
        <v>690</v>
      </c>
      <c r="C593" s="252"/>
      <c r="D593" s="253" t="s">
        <v>25</v>
      </c>
      <c r="E593" s="15">
        <v>38.4</v>
      </c>
      <c r="F593" s="92">
        <f>3950+500+75*6.67</f>
        <v>4950.25</v>
      </c>
      <c r="G593" s="92">
        <f>F593*0.6</f>
        <v>2970.15</v>
      </c>
      <c r="H593" s="95">
        <f t="shared" si="143"/>
        <v>7920.4</v>
      </c>
      <c r="I593" s="95">
        <f t="shared" si="144"/>
        <v>190089.60000000001</v>
      </c>
      <c r="J593" s="95">
        <f t="shared" si="145"/>
        <v>114053.75999999999</v>
      </c>
      <c r="K593" s="254">
        <f t="shared" si="146"/>
        <v>304143.35999999999</v>
      </c>
      <c r="L593" s="262"/>
    </row>
    <row r="594" spans="1:16" s="196" customFormat="1" ht="17" outlineLevel="1">
      <c r="A594" s="246"/>
      <c r="B594" s="247" t="s">
        <v>619</v>
      </c>
      <c r="C594" s="248"/>
      <c r="D594" s="249"/>
      <c r="E594" s="250"/>
      <c r="F594" s="193"/>
      <c r="G594" s="193"/>
      <c r="H594" s="194">
        <f t="shared" si="143"/>
        <v>0</v>
      </c>
      <c r="I594" s="194">
        <f t="shared" si="144"/>
        <v>0</v>
      </c>
      <c r="J594" s="194">
        <f t="shared" si="145"/>
        <v>0</v>
      </c>
      <c r="K594" s="195">
        <f t="shared" si="146"/>
        <v>0</v>
      </c>
    </row>
    <row r="595" spans="1:16" s="16" customFormat="1" ht="15.75" customHeight="1" outlineLevel="1">
      <c r="A595" s="271">
        <f>A593+1</f>
        <v>36</v>
      </c>
      <c r="B595" s="251" t="s">
        <v>636</v>
      </c>
      <c r="C595" s="252" t="s">
        <v>727</v>
      </c>
      <c r="D595" s="253" t="s">
        <v>45</v>
      </c>
      <c r="E595" s="15">
        <v>105</v>
      </c>
      <c r="F595" s="92">
        <f>750*0.2+4700*0.03</f>
        <v>291</v>
      </c>
      <c r="G595" s="92">
        <f>680*1.8</f>
        <v>1224</v>
      </c>
      <c r="H595" s="95">
        <f t="shared" si="143"/>
        <v>1515</v>
      </c>
      <c r="I595" s="95">
        <f t="shared" si="144"/>
        <v>30555</v>
      </c>
      <c r="J595" s="95">
        <f t="shared" si="145"/>
        <v>128520</v>
      </c>
      <c r="K595" s="254">
        <f t="shared" si="146"/>
        <v>159075</v>
      </c>
    </row>
    <row r="596" spans="1:16" s="16" customFormat="1" ht="17" outlineLevel="1">
      <c r="A596" s="271">
        <f t="shared" ref="A596:A599" si="149">A595+1</f>
        <v>37</v>
      </c>
      <c r="B596" s="277" t="s">
        <v>226</v>
      </c>
      <c r="C596" s="252" t="s">
        <v>680</v>
      </c>
      <c r="D596" s="253" t="s">
        <v>25</v>
      </c>
      <c r="E596" s="15">
        <f>E595*0.07</f>
        <v>7.35</v>
      </c>
      <c r="F596" s="92">
        <v>4700</v>
      </c>
      <c r="G596" s="92"/>
      <c r="H596" s="95">
        <f t="shared" si="143"/>
        <v>4700</v>
      </c>
      <c r="I596" s="95">
        <f t="shared" si="144"/>
        <v>34545</v>
      </c>
      <c r="J596" s="95">
        <f t="shared" si="145"/>
        <v>0</v>
      </c>
      <c r="K596" s="254">
        <f t="shared" si="146"/>
        <v>34545</v>
      </c>
    </row>
    <row r="597" spans="1:16" s="16" customFormat="1" ht="30.75" customHeight="1" outlineLevel="1">
      <c r="A597" s="271">
        <f t="shared" si="149"/>
        <v>38</v>
      </c>
      <c r="B597" s="251" t="s">
        <v>681</v>
      </c>
      <c r="C597" s="252" t="s">
        <v>682</v>
      </c>
      <c r="D597" s="253" t="s">
        <v>611</v>
      </c>
      <c r="E597" s="15">
        <v>33</v>
      </c>
      <c r="F597" s="92">
        <f>F592</f>
        <v>110</v>
      </c>
      <c r="G597" s="92">
        <f>G592</f>
        <v>1000</v>
      </c>
      <c r="H597" s="95">
        <f t="shared" si="143"/>
        <v>1110</v>
      </c>
      <c r="I597" s="95">
        <f t="shared" si="144"/>
        <v>3630</v>
      </c>
      <c r="J597" s="95">
        <f t="shared" si="145"/>
        <v>33000</v>
      </c>
      <c r="K597" s="254">
        <f t="shared" si="146"/>
        <v>36630</v>
      </c>
    </row>
    <row r="598" spans="1:16" s="16" customFormat="1" ht="17" outlineLevel="1">
      <c r="A598" s="271">
        <f t="shared" si="149"/>
        <v>39</v>
      </c>
      <c r="B598" s="251" t="s">
        <v>640</v>
      </c>
      <c r="C598" s="252"/>
      <c r="D598" s="253" t="s">
        <v>39</v>
      </c>
      <c r="E598" s="15">
        <v>5</v>
      </c>
      <c r="F598" s="92"/>
      <c r="G598" s="92">
        <v>3693.77</v>
      </c>
      <c r="H598" s="95">
        <f t="shared" si="143"/>
        <v>3693.77</v>
      </c>
      <c r="I598" s="95">
        <f t="shared" si="144"/>
        <v>0</v>
      </c>
      <c r="J598" s="95">
        <f t="shared" si="145"/>
        <v>18468.849999999999</v>
      </c>
      <c r="K598" s="254">
        <f t="shared" si="146"/>
        <v>18468.849999999999</v>
      </c>
    </row>
    <row r="599" spans="1:16" s="16" customFormat="1" hidden="1" outlineLevel="1">
      <c r="A599" s="271">
        <f t="shared" si="149"/>
        <v>40</v>
      </c>
      <c r="B599" s="251"/>
      <c r="C599" s="252"/>
      <c r="D599" s="253"/>
      <c r="E599" s="15"/>
      <c r="F599" s="92"/>
      <c r="G599" s="92"/>
      <c r="H599" s="95"/>
      <c r="I599" s="95"/>
      <c r="J599" s="95"/>
      <c r="K599" s="254"/>
    </row>
    <row r="600" spans="1:16" s="16" customFormat="1" ht="17" outlineLevel="1">
      <c r="A600" s="271">
        <f>A598+1</f>
        <v>40</v>
      </c>
      <c r="B600" s="251" t="s">
        <v>626</v>
      </c>
      <c r="C600" s="252" t="s">
        <v>683</v>
      </c>
      <c r="D600" s="253" t="s">
        <v>25</v>
      </c>
      <c r="E600" s="15">
        <v>220</v>
      </c>
      <c r="F600" s="92"/>
      <c r="G600" s="92">
        <f>G586</f>
        <v>470</v>
      </c>
      <c r="H600" s="95">
        <f>F600+G600</f>
        <v>470</v>
      </c>
      <c r="I600" s="95">
        <f t="shared" ref="I600:J604" si="150">$E600*F600</f>
        <v>0</v>
      </c>
      <c r="J600" s="95">
        <f t="shared" si="150"/>
        <v>103400</v>
      </c>
      <c r="K600" s="254">
        <f>I600+J600</f>
        <v>103400</v>
      </c>
      <c r="L600" s="16" t="s">
        <v>670</v>
      </c>
    </row>
    <row r="601" spans="1:16" s="196" customFormat="1" ht="17" outlineLevel="1">
      <c r="A601" s="246"/>
      <c r="B601" s="247" t="s">
        <v>718</v>
      </c>
      <c r="C601" s="248"/>
      <c r="D601" s="249"/>
      <c r="E601" s="250"/>
      <c r="F601" s="193"/>
      <c r="G601" s="193"/>
      <c r="H601" s="194"/>
      <c r="I601" s="194"/>
      <c r="J601" s="194"/>
      <c r="K601" s="195"/>
    </row>
    <row r="602" spans="1:16" s="16" customFormat="1" ht="15.75" customHeight="1" outlineLevel="1">
      <c r="A602" s="271">
        <f>A600+1</f>
        <v>41</v>
      </c>
      <c r="B602" s="251" t="s">
        <v>720</v>
      </c>
      <c r="C602" s="252"/>
      <c r="D602" s="253" t="s">
        <v>611</v>
      </c>
      <c r="E602" s="15">
        <v>148.6</v>
      </c>
      <c r="F602" s="92">
        <f>(72*4439.03+73*1058.09+52.44*4*72)*1.069/148.6</f>
        <v>2963.51</v>
      </c>
      <c r="G602" s="92">
        <f>F602*0.75</f>
        <v>2222.63</v>
      </c>
      <c r="H602" s="95">
        <f>F602+G602</f>
        <v>5186.1400000000003</v>
      </c>
      <c r="I602" s="95">
        <f t="shared" si="150"/>
        <v>440377.59</v>
      </c>
      <c r="J602" s="95">
        <f t="shared" si="150"/>
        <v>330282.82</v>
      </c>
      <c r="K602" s="254">
        <f>I602+J602</f>
        <v>770660.41</v>
      </c>
      <c r="P602" s="270"/>
    </row>
    <row r="603" spans="1:16" s="16" customFormat="1" ht="15.75" customHeight="1" outlineLevel="1">
      <c r="A603" s="271">
        <f t="shared" ref="A603:A606" si="151">A602+1</f>
        <v>42</v>
      </c>
      <c r="B603" s="251" t="s">
        <v>698</v>
      </c>
      <c r="C603" s="252"/>
      <c r="D603" s="253" t="s">
        <v>600</v>
      </c>
      <c r="E603" s="15">
        <v>2</v>
      </c>
      <c r="F603" s="92">
        <f>46327.56*1.069</f>
        <v>49524.160000000003</v>
      </c>
      <c r="G603" s="92">
        <f t="shared" ref="G603:G604" si="152">F603*0.6</f>
        <v>29714.5</v>
      </c>
      <c r="H603" s="95">
        <f>F603+G603</f>
        <v>79238.66</v>
      </c>
      <c r="I603" s="95">
        <f t="shared" si="150"/>
        <v>99048.320000000007</v>
      </c>
      <c r="J603" s="95">
        <f t="shared" si="150"/>
        <v>59429</v>
      </c>
      <c r="K603" s="254">
        <f>I603+J603</f>
        <v>158477.32</v>
      </c>
      <c r="P603" s="262"/>
    </row>
    <row r="604" spans="1:16" s="16" customFormat="1" ht="15.75" customHeight="1" outlineLevel="1">
      <c r="A604" s="271">
        <f t="shared" si="151"/>
        <v>43</v>
      </c>
      <c r="B604" s="251" t="s">
        <v>699</v>
      </c>
      <c r="C604" s="252"/>
      <c r="D604" s="253" t="s">
        <v>600</v>
      </c>
      <c r="E604" s="15">
        <v>2</v>
      </c>
      <c r="F604" s="92">
        <f>26208.48*1.068</f>
        <v>27990.66</v>
      </c>
      <c r="G604" s="92">
        <f t="shared" si="152"/>
        <v>16794.400000000001</v>
      </c>
      <c r="H604" s="95">
        <f>F604+G604</f>
        <v>44785.06</v>
      </c>
      <c r="I604" s="95">
        <f t="shared" si="150"/>
        <v>55981.32</v>
      </c>
      <c r="J604" s="95">
        <f t="shared" si="150"/>
        <v>33588.800000000003</v>
      </c>
      <c r="K604" s="254">
        <f>I604+J604</f>
        <v>89570.12</v>
      </c>
      <c r="P604" s="262"/>
    </row>
    <row r="605" spans="1:16" s="16" customFormat="1" ht="15.75" hidden="1" customHeight="1" outlineLevel="1">
      <c r="A605" s="271">
        <f t="shared" si="151"/>
        <v>44</v>
      </c>
      <c r="B605" s="251"/>
      <c r="C605" s="252"/>
      <c r="D605" s="253"/>
      <c r="E605" s="15"/>
      <c r="F605" s="92"/>
      <c r="G605" s="92"/>
      <c r="H605" s="95"/>
      <c r="I605" s="95"/>
      <c r="J605" s="95"/>
      <c r="K605" s="254"/>
    </row>
    <row r="606" spans="1:16" s="16" customFormat="1" ht="15.75" customHeight="1" outlineLevel="1">
      <c r="A606" s="271">
        <f t="shared" si="151"/>
        <v>45</v>
      </c>
      <c r="B606" s="251" t="s">
        <v>719</v>
      </c>
      <c r="C606" s="252"/>
      <c r="D606" s="253" t="s">
        <v>600</v>
      </c>
      <c r="E606" s="15">
        <v>63</v>
      </c>
      <c r="F606" s="92"/>
      <c r="G606" s="92">
        <f>G565</f>
        <v>1887.18</v>
      </c>
      <c r="H606" s="95">
        <f t="shared" ref="H606:H613" si="153">F606+G606</f>
        <v>1887.18</v>
      </c>
      <c r="I606" s="95">
        <f t="shared" ref="I606:J613" si="154">$E606*F606</f>
        <v>0</v>
      </c>
      <c r="J606" s="95">
        <f t="shared" si="154"/>
        <v>118892.34</v>
      </c>
      <c r="K606" s="254">
        <f t="shared" ref="K606:K613" si="155">I606+J606</f>
        <v>118892.34</v>
      </c>
    </row>
    <row r="607" spans="1:16" s="2" customFormat="1" ht="15.75" hidden="1" customHeight="1" outlineLevel="1">
      <c r="A607" s="41"/>
      <c r="B607" s="240" t="s">
        <v>603</v>
      </c>
      <c r="C607" s="241"/>
      <c r="D607" s="242"/>
      <c r="E607" s="10"/>
      <c r="F607" s="98"/>
      <c r="G607" s="98"/>
      <c r="H607" s="97">
        <f t="shared" si="153"/>
        <v>0</v>
      </c>
      <c r="I607" s="97">
        <f t="shared" si="154"/>
        <v>0</v>
      </c>
      <c r="J607" s="97">
        <f t="shared" si="154"/>
        <v>0</v>
      </c>
      <c r="K607" s="143">
        <f t="shared" si="155"/>
        <v>0</v>
      </c>
    </row>
    <row r="608" spans="1:16" s="2" customFormat="1" ht="17" hidden="1" outlineLevel="1">
      <c r="A608" s="41"/>
      <c r="B608" s="240" t="s">
        <v>602</v>
      </c>
      <c r="C608" s="241"/>
      <c r="D608" s="242"/>
      <c r="E608" s="10"/>
      <c r="F608" s="98"/>
      <c r="G608" s="98"/>
      <c r="H608" s="97">
        <f t="shared" si="153"/>
        <v>0</v>
      </c>
      <c r="I608" s="97">
        <f t="shared" si="154"/>
        <v>0</v>
      </c>
      <c r="J608" s="97">
        <f t="shared" si="154"/>
        <v>0</v>
      </c>
      <c r="K608" s="143">
        <f t="shared" si="155"/>
        <v>0</v>
      </c>
    </row>
    <row r="609" spans="1:12" s="196" customFormat="1" ht="15.75" customHeight="1" outlineLevel="1">
      <c r="A609" s="246"/>
      <c r="B609" s="247" t="s">
        <v>695</v>
      </c>
      <c r="C609" s="248"/>
      <c r="D609" s="249"/>
      <c r="E609" s="250"/>
      <c r="F609" s="193"/>
      <c r="G609" s="193"/>
      <c r="H609" s="194">
        <f t="shared" si="153"/>
        <v>0</v>
      </c>
      <c r="I609" s="194">
        <f t="shared" si="154"/>
        <v>0</v>
      </c>
      <c r="J609" s="194">
        <f t="shared" si="154"/>
        <v>0</v>
      </c>
      <c r="K609" s="195">
        <f t="shared" si="155"/>
        <v>0</v>
      </c>
    </row>
    <row r="610" spans="1:12" s="16" customFormat="1" ht="17" outlineLevel="1">
      <c r="A610" s="271">
        <f>A606+1</f>
        <v>46</v>
      </c>
      <c r="B610" s="251" t="s">
        <v>646</v>
      </c>
      <c r="C610" s="252"/>
      <c r="D610" s="253" t="s">
        <v>25</v>
      </c>
      <c r="E610" s="263">
        <v>17.875</v>
      </c>
      <c r="F610" s="92"/>
      <c r="G610" s="92" t="e">
        <f>'отделочные работы'!#REF!+'отделочные работы'!#REF!</f>
        <v>#REF!</v>
      </c>
      <c r="H610" s="95" t="e">
        <f t="shared" si="153"/>
        <v>#REF!</v>
      </c>
      <c r="I610" s="95">
        <f t="shared" si="154"/>
        <v>0</v>
      </c>
      <c r="J610" s="95" t="e">
        <f t="shared" si="154"/>
        <v>#REF!</v>
      </c>
      <c r="K610" s="254" t="e">
        <f t="shared" si="155"/>
        <v>#REF!</v>
      </c>
    </row>
    <row r="611" spans="1:12" s="16" customFormat="1" ht="17" outlineLevel="1">
      <c r="A611" s="271">
        <f t="shared" ref="A611:A614" si="156">A610+1</f>
        <v>47</v>
      </c>
      <c r="B611" s="251" t="e">
        <f>B556</f>
        <v>#REF!</v>
      </c>
      <c r="C611" s="252"/>
      <c r="D611" s="253" t="s">
        <v>611</v>
      </c>
      <c r="E611" s="15">
        <v>18</v>
      </c>
      <c r="F611" s="92">
        <f>F556</f>
        <v>390</v>
      </c>
      <c r="G611" s="92" t="e">
        <f>G556</f>
        <v>#REF!</v>
      </c>
      <c r="H611" s="95" t="e">
        <f t="shared" si="153"/>
        <v>#REF!</v>
      </c>
      <c r="I611" s="95">
        <f t="shared" si="154"/>
        <v>7020</v>
      </c>
      <c r="J611" s="95" t="e">
        <f t="shared" si="154"/>
        <v>#REF!</v>
      </c>
      <c r="K611" s="254" t="e">
        <f t="shared" si="155"/>
        <v>#REF!</v>
      </c>
    </row>
    <row r="612" spans="1:12" s="16" customFormat="1" ht="17" outlineLevel="1">
      <c r="A612" s="271">
        <f t="shared" si="156"/>
        <v>48</v>
      </c>
      <c r="B612" s="251" t="e">
        <f>B555</f>
        <v>#REF!</v>
      </c>
      <c r="C612" s="252"/>
      <c r="D612" s="253" t="s">
        <v>611</v>
      </c>
      <c r="E612" s="15">
        <v>17</v>
      </c>
      <c r="F612" s="92">
        <f>F555</f>
        <v>260</v>
      </c>
      <c r="G612" s="92" t="e">
        <f>G555</f>
        <v>#REF!</v>
      </c>
      <c r="H612" s="95" t="e">
        <f t="shared" si="153"/>
        <v>#REF!</v>
      </c>
      <c r="I612" s="95">
        <f t="shared" si="154"/>
        <v>4420</v>
      </c>
      <c r="J612" s="95" t="e">
        <f t="shared" si="154"/>
        <v>#REF!</v>
      </c>
      <c r="K612" s="254" t="e">
        <f t="shared" si="155"/>
        <v>#REF!</v>
      </c>
    </row>
    <row r="613" spans="1:12" s="16" customFormat="1" ht="34" outlineLevel="1">
      <c r="A613" s="271">
        <f t="shared" si="156"/>
        <v>49</v>
      </c>
      <c r="B613" s="251" t="s">
        <v>694</v>
      </c>
      <c r="C613" s="252"/>
      <c r="D613" s="253" t="s">
        <v>45</v>
      </c>
      <c r="E613" s="15">
        <v>32.5</v>
      </c>
      <c r="F613" s="92">
        <v>1050</v>
      </c>
      <c r="G613" s="92">
        <f>1950-F613</f>
        <v>900</v>
      </c>
      <c r="H613" s="95">
        <f t="shared" si="153"/>
        <v>1950</v>
      </c>
      <c r="I613" s="95">
        <f t="shared" si="154"/>
        <v>34125</v>
      </c>
      <c r="J613" s="95">
        <f t="shared" si="154"/>
        <v>29250</v>
      </c>
      <c r="K613" s="254">
        <f t="shared" si="155"/>
        <v>63375</v>
      </c>
      <c r="L613" s="262">
        <f>E617+E621</f>
        <v>46.67</v>
      </c>
    </row>
    <row r="614" spans="1:12" s="16" customFormat="1" ht="15.75" customHeight="1" outlineLevel="1">
      <c r="A614" s="271">
        <f t="shared" si="156"/>
        <v>50</v>
      </c>
      <c r="B614" s="251" t="s">
        <v>620</v>
      </c>
      <c r="C614" s="252"/>
      <c r="D614" s="276" t="s">
        <v>45</v>
      </c>
      <c r="E614" s="15">
        <f>E616+E617</f>
        <v>42.66</v>
      </c>
      <c r="F614" s="92">
        <f>900+4700*0.03</f>
        <v>1041</v>
      </c>
      <c r="G614" s="92">
        <v>750</v>
      </c>
      <c r="H614" s="95">
        <f t="shared" si="130"/>
        <v>1791</v>
      </c>
      <c r="I614" s="95">
        <f t="shared" ref="I614:J618" si="157">$E614*F614</f>
        <v>44409.06</v>
      </c>
      <c r="J614" s="95">
        <f t="shared" si="157"/>
        <v>31995</v>
      </c>
      <c r="K614" s="254">
        <f t="shared" si="132"/>
        <v>76404.06</v>
      </c>
      <c r="L614" s="16" t="s">
        <v>671</v>
      </c>
    </row>
    <row r="615" spans="1:12" s="196" customFormat="1" ht="15.75" customHeight="1" outlineLevel="1">
      <c r="A615" s="246"/>
      <c r="B615" s="247" t="s">
        <v>618</v>
      </c>
      <c r="C615" s="248"/>
      <c r="D615" s="249"/>
      <c r="E615" s="250"/>
      <c r="F615" s="193"/>
      <c r="G615" s="193"/>
      <c r="H615" s="194"/>
      <c r="I615" s="194"/>
      <c r="J615" s="194"/>
      <c r="K615" s="195"/>
    </row>
    <row r="616" spans="1:12" s="16" customFormat="1" ht="17" outlineLevel="1">
      <c r="A616" s="271">
        <f>A614+1</f>
        <v>51</v>
      </c>
      <c r="B616" s="251" t="s">
        <v>621</v>
      </c>
      <c r="C616" s="252" t="s">
        <v>712</v>
      </c>
      <c r="D616" s="253" t="s">
        <v>45</v>
      </c>
      <c r="E616" s="15">
        <v>15.84</v>
      </c>
      <c r="F616" s="92">
        <f>720+750</f>
        <v>1470</v>
      </c>
      <c r="G616" s="92">
        <v>1300</v>
      </c>
      <c r="H616" s="95">
        <f t="shared" si="130"/>
        <v>2770</v>
      </c>
      <c r="I616" s="95">
        <f t="shared" si="157"/>
        <v>23284.799999999999</v>
      </c>
      <c r="J616" s="95">
        <f t="shared" si="157"/>
        <v>20592</v>
      </c>
      <c r="K616" s="254">
        <f t="shared" si="132"/>
        <v>43876.800000000003</v>
      </c>
      <c r="L616" s="16">
        <f>0.31*0.31*278</f>
        <v>26.715800000000002</v>
      </c>
    </row>
    <row r="617" spans="1:12" s="16" customFormat="1" ht="17" outlineLevel="1">
      <c r="A617" s="271">
        <f t="shared" ref="A617:A618" si="158">A616+1</f>
        <v>52</v>
      </c>
      <c r="B617" s="251" t="s">
        <v>622</v>
      </c>
      <c r="C617" s="252"/>
      <c r="D617" s="253" t="s">
        <v>45</v>
      </c>
      <c r="E617" s="15">
        <v>26.82</v>
      </c>
      <c r="F617" s="92">
        <v>6500</v>
      </c>
      <c r="G617" s="92">
        <v>950</v>
      </c>
      <c r="H617" s="95">
        <f t="shared" si="130"/>
        <v>7450</v>
      </c>
      <c r="I617" s="95">
        <f t="shared" si="157"/>
        <v>174330</v>
      </c>
      <c r="J617" s="95">
        <f t="shared" si="157"/>
        <v>25479</v>
      </c>
      <c r="K617" s="254">
        <f t="shared" si="132"/>
        <v>199809</v>
      </c>
    </row>
    <row r="618" spans="1:12" s="16" customFormat="1" ht="17" outlineLevel="1">
      <c r="A618" s="271">
        <f t="shared" si="158"/>
        <v>53</v>
      </c>
      <c r="B618" s="251" t="s">
        <v>687</v>
      </c>
      <c r="C618" s="252" t="s">
        <v>713</v>
      </c>
      <c r="D618" s="253" t="s">
        <v>45</v>
      </c>
      <c r="E618" s="15">
        <v>6.15</v>
      </c>
      <c r="F618" s="92">
        <v>750</v>
      </c>
      <c r="G618" s="92">
        <v>750</v>
      </c>
      <c r="H618" s="95">
        <f t="shared" si="130"/>
        <v>1500</v>
      </c>
      <c r="I618" s="95">
        <f t="shared" si="157"/>
        <v>4612.5</v>
      </c>
      <c r="J618" s="95">
        <f t="shared" si="157"/>
        <v>4612.5</v>
      </c>
      <c r="K618" s="254">
        <f t="shared" si="132"/>
        <v>9225</v>
      </c>
    </row>
    <row r="619" spans="1:12" s="196" customFormat="1" ht="15.75" customHeight="1" outlineLevel="1">
      <c r="A619" s="246"/>
      <c r="B619" s="247" t="s">
        <v>619</v>
      </c>
      <c r="C619" s="248"/>
      <c r="D619" s="249"/>
      <c r="E619" s="250"/>
      <c r="F619" s="193"/>
      <c r="G619" s="193"/>
      <c r="H619" s="194"/>
      <c r="I619" s="194"/>
      <c r="J619" s="194"/>
      <c r="K619" s="195"/>
    </row>
    <row r="620" spans="1:12" s="16" customFormat="1" ht="17" outlineLevel="1">
      <c r="A620" s="271">
        <f>A618+1</f>
        <v>54</v>
      </c>
      <c r="B620" s="251" t="s">
        <v>621</v>
      </c>
      <c r="C620" s="252" t="s">
        <v>712</v>
      </c>
      <c r="D620" s="253" t="s">
        <v>45</v>
      </c>
      <c r="E620" s="15">
        <v>18.5</v>
      </c>
      <c r="F620" s="92">
        <f>720+750</f>
        <v>1470</v>
      </c>
      <c r="G620" s="92">
        <v>1300</v>
      </c>
      <c r="H620" s="95">
        <f t="shared" ref="H620:H623" si="159">F620+G620</f>
        <v>2770</v>
      </c>
      <c r="I620" s="95">
        <f t="shared" ref="I620:J623" si="160">$E620*F620</f>
        <v>27195</v>
      </c>
      <c r="J620" s="95">
        <f t="shared" si="160"/>
        <v>24050</v>
      </c>
      <c r="K620" s="254">
        <f t="shared" ref="K620:K623" si="161">I620+J620</f>
        <v>51245</v>
      </c>
      <c r="L620" s="262">
        <f>E620+E616</f>
        <v>34.340000000000003</v>
      </c>
    </row>
    <row r="621" spans="1:12" s="16" customFormat="1" ht="17" outlineLevel="1">
      <c r="A621" s="271">
        <f t="shared" ref="A621:A622" si="162">A620+1</f>
        <v>55</v>
      </c>
      <c r="B621" s="251" t="s">
        <v>622</v>
      </c>
      <c r="C621" s="252"/>
      <c r="D621" s="253" t="s">
        <v>45</v>
      </c>
      <c r="E621" s="15">
        <v>19.850000000000001</v>
      </c>
      <c r="F621" s="92">
        <f>F617</f>
        <v>6500</v>
      </c>
      <c r="G621" s="92">
        <f>G617</f>
        <v>950</v>
      </c>
      <c r="H621" s="95">
        <f t="shared" si="159"/>
        <v>7450</v>
      </c>
      <c r="I621" s="95">
        <f t="shared" si="160"/>
        <v>129025</v>
      </c>
      <c r="J621" s="95">
        <f t="shared" si="160"/>
        <v>18857.5</v>
      </c>
      <c r="K621" s="254">
        <f t="shared" si="161"/>
        <v>147882.5</v>
      </c>
      <c r="L621" s="16">
        <f>1.15*0.35*48</f>
        <v>19.32</v>
      </c>
    </row>
    <row r="622" spans="1:12" s="16" customFormat="1" ht="17" outlineLevel="1">
      <c r="A622" s="271">
        <f t="shared" si="162"/>
        <v>56</v>
      </c>
      <c r="B622" s="251" t="s">
        <v>687</v>
      </c>
      <c r="C622" s="252"/>
      <c r="D622" s="253" t="s">
        <v>45</v>
      </c>
      <c r="E622" s="15">
        <v>6.2</v>
      </c>
      <c r="F622" s="92">
        <v>750</v>
      </c>
      <c r="G622" s="92">
        <v>750</v>
      </c>
      <c r="H622" s="95">
        <f t="shared" si="159"/>
        <v>1500</v>
      </c>
      <c r="I622" s="95">
        <f t="shared" si="160"/>
        <v>4650</v>
      </c>
      <c r="J622" s="95">
        <f t="shared" si="160"/>
        <v>4650</v>
      </c>
      <c r="K622" s="254">
        <f t="shared" si="161"/>
        <v>9300</v>
      </c>
      <c r="L622" s="16">
        <f>1.15*0.16*52</f>
        <v>9.5679999999999996</v>
      </c>
    </row>
    <row r="623" spans="1:12" s="196" customFormat="1" ht="15.75" customHeight="1" outlineLevel="1">
      <c r="A623" s="246"/>
      <c r="B623" s="247" t="s">
        <v>624</v>
      </c>
      <c r="C623" s="248"/>
      <c r="D623" s="249"/>
      <c r="E623" s="250"/>
      <c r="F623" s="193"/>
      <c r="G623" s="193"/>
      <c r="H623" s="194">
        <f t="shared" si="159"/>
        <v>0</v>
      </c>
      <c r="I623" s="194">
        <f t="shared" si="160"/>
        <v>0</v>
      </c>
      <c r="J623" s="194">
        <f t="shared" si="160"/>
        <v>0</v>
      </c>
      <c r="K623" s="195">
        <f t="shared" si="161"/>
        <v>0</v>
      </c>
    </row>
    <row r="624" spans="1:12" s="16" customFormat="1" ht="15.75" customHeight="1" outlineLevel="1">
      <c r="A624" s="271">
        <f>A622+1</f>
        <v>57</v>
      </c>
      <c r="B624" s="251" t="s">
        <v>618</v>
      </c>
      <c r="C624" s="252" t="s">
        <v>704</v>
      </c>
      <c r="D624" s="253" t="s">
        <v>45</v>
      </c>
      <c r="E624" s="15">
        <v>78</v>
      </c>
      <c r="F624" s="92">
        <v>680</v>
      </c>
      <c r="G624" s="92">
        <v>680</v>
      </c>
      <c r="H624" s="95">
        <f t="shared" ref="H624:H625" si="163">F624+G624</f>
        <v>1360</v>
      </c>
      <c r="I624" s="95">
        <f t="shared" ref="I624:I625" si="164">$E624*F624</f>
        <v>53040</v>
      </c>
      <c r="J624" s="95">
        <f t="shared" ref="J624:J625" si="165">$E624*G624</f>
        <v>53040</v>
      </c>
      <c r="K624" s="254">
        <f t="shared" ref="K624:K625" si="166">I624+J624</f>
        <v>106080</v>
      </c>
    </row>
    <row r="625" spans="1:12" s="16" customFormat="1" ht="15.75" customHeight="1" outlineLevel="1">
      <c r="A625" s="271">
        <f t="shared" ref="A625:A631" si="167">A624+1</f>
        <v>58</v>
      </c>
      <c r="B625" s="251" t="s">
        <v>619</v>
      </c>
      <c r="C625" s="252"/>
      <c r="D625" s="253" t="s">
        <v>45</v>
      </c>
      <c r="E625" s="15">
        <v>68.599999999999994</v>
      </c>
      <c r="F625" s="92">
        <v>680</v>
      </c>
      <c r="G625" s="92">
        <v>680</v>
      </c>
      <c r="H625" s="95">
        <f t="shared" si="163"/>
        <v>1360</v>
      </c>
      <c r="I625" s="95">
        <f t="shared" si="164"/>
        <v>46648</v>
      </c>
      <c r="J625" s="95">
        <f t="shared" si="165"/>
        <v>46648</v>
      </c>
      <c r="K625" s="254">
        <f t="shared" si="166"/>
        <v>93296</v>
      </c>
    </row>
    <row r="626" spans="1:12" s="16" customFormat="1" ht="17" outlineLevel="1">
      <c r="A626" s="271">
        <f t="shared" si="167"/>
        <v>59</v>
      </c>
      <c r="B626" s="251" t="s">
        <v>625</v>
      </c>
      <c r="C626" s="252" t="s">
        <v>705</v>
      </c>
      <c r="D626" s="253" t="s">
        <v>45</v>
      </c>
      <c r="E626" s="15">
        <v>10.8</v>
      </c>
      <c r="F626" s="92">
        <v>550</v>
      </c>
      <c r="G626" s="92">
        <v>550</v>
      </c>
      <c r="H626" s="95">
        <f t="shared" ref="H626:H631" si="168">F626+G626</f>
        <v>1100</v>
      </c>
      <c r="I626" s="95">
        <f t="shared" ref="I626:J631" si="169">$E626*F626</f>
        <v>5940</v>
      </c>
      <c r="J626" s="95">
        <f t="shared" si="169"/>
        <v>5940</v>
      </c>
      <c r="K626" s="254">
        <f t="shared" ref="K626:K631" si="170">I626+J626</f>
        <v>11880</v>
      </c>
    </row>
    <row r="627" spans="1:12" s="16" customFormat="1" ht="15.75" customHeight="1" outlineLevel="1">
      <c r="A627" s="271">
        <f t="shared" si="167"/>
        <v>60</v>
      </c>
      <c r="B627" s="251" t="s">
        <v>706</v>
      </c>
      <c r="C627" s="252" t="s">
        <v>707</v>
      </c>
      <c r="D627" s="253" t="s">
        <v>600</v>
      </c>
      <c r="E627" s="15">
        <f>3+4</f>
        <v>7</v>
      </c>
      <c r="F627" s="92">
        <f>15840*1.069*1.8*0.9</f>
        <v>27431.4</v>
      </c>
      <c r="G627" s="92">
        <f>F627*0.3</f>
        <v>8229.42</v>
      </c>
      <c r="H627" s="95">
        <f t="shared" si="168"/>
        <v>35660.82</v>
      </c>
      <c r="I627" s="95">
        <f t="shared" si="169"/>
        <v>192019.8</v>
      </c>
      <c r="J627" s="95">
        <f t="shared" si="169"/>
        <v>57605.94</v>
      </c>
      <c r="K627" s="254">
        <f t="shared" si="170"/>
        <v>249625.74</v>
      </c>
    </row>
    <row r="628" spans="1:12" s="16" customFormat="1" ht="15.75" customHeight="1" outlineLevel="1">
      <c r="A628" s="271">
        <f t="shared" si="167"/>
        <v>61</v>
      </c>
      <c r="B628" s="251" t="s">
        <v>706</v>
      </c>
      <c r="C628" s="252" t="s">
        <v>708</v>
      </c>
      <c r="D628" s="253" t="s">
        <v>600</v>
      </c>
      <c r="E628" s="15">
        <v>2</v>
      </c>
      <c r="F628" s="92">
        <f>1.8*1.2*15840*1.069</f>
        <v>36575.19</v>
      </c>
      <c r="G628" s="92">
        <f t="shared" ref="G628:G631" si="171">F628*0.3</f>
        <v>10972.56</v>
      </c>
      <c r="H628" s="95">
        <f t="shared" ref="H628" si="172">F628+G628</f>
        <v>47547.75</v>
      </c>
      <c r="I628" s="95">
        <f t="shared" ref="I628" si="173">$E628*F628</f>
        <v>73150.38</v>
      </c>
      <c r="J628" s="95">
        <f t="shared" ref="J628" si="174">$E628*G628</f>
        <v>21945.119999999999</v>
      </c>
      <c r="K628" s="254">
        <f t="shared" ref="K628" si="175">I628+J628</f>
        <v>95095.5</v>
      </c>
    </row>
    <row r="629" spans="1:12" s="16" customFormat="1" ht="15.75" customHeight="1" outlineLevel="1">
      <c r="A629" s="271">
        <f t="shared" si="167"/>
        <v>62</v>
      </c>
      <c r="B629" s="251" t="s">
        <v>706</v>
      </c>
      <c r="C629" s="252" t="s">
        <v>709</v>
      </c>
      <c r="D629" s="253" t="s">
        <v>600</v>
      </c>
      <c r="E629" s="15">
        <v>2</v>
      </c>
      <c r="F629" s="92">
        <f>1.8*0.6*15840*1.069</f>
        <v>18287.599999999999</v>
      </c>
      <c r="G629" s="92">
        <f t="shared" si="171"/>
        <v>5486.28</v>
      </c>
      <c r="H629" s="95">
        <f t="shared" ref="H629" si="176">F629+G629</f>
        <v>23773.88</v>
      </c>
      <c r="I629" s="95">
        <f t="shared" ref="I629" si="177">$E629*F629</f>
        <v>36575.199999999997</v>
      </c>
      <c r="J629" s="95">
        <f t="shared" ref="J629" si="178">$E629*G629</f>
        <v>10972.56</v>
      </c>
      <c r="K629" s="254">
        <f t="shared" ref="K629" si="179">I629+J629</f>
        <v>47547.76</v>
      </c>
    </row>
    <row r="630" spans="1:12" s="16" customFormat="1" ht="15.75" customHeight="1" outlineLevel="1">
      <c r="A630" s="271">
        <f t="shared" si="167"/>
        <v>63</v>
      </c>
      <c r="B630" s="251" t="s">
        <v>706</v>
      </c>
      <c r="C630" s="252" t="s">
        <v>711</v>
      </c>
      <c r="D630" s="253" t="s">
        <v>600</v>
      </c>
      <c r="E630" s="15">
        <v>1</v>
      </c>
      <c r="F630" s="92">
        <f>1.2*0.9*15840*1.069</f>
        <v>18287.599999999999</v>
      </c>
      <c r="G630" s="92">
        <f t="shared" si="171"/>
        <v>5486.28</v>
      </c>
      <c r="H630" s="95">
        <f t="shared" ref="H630" si="180">F630+G630</f>
        <v>23773.88</v>
      </c>
      <c r="I630" s="95">
        <f t="shared" ref="I630" si="181">$E630*F630</f>
        <v>18287.599999999999</v>
      </c>
      <c r="J630" s="95">
        <f t="shared" ref="J630" si="182">$E630*G630</f>
        <v>5486.28</v>
      </c>
      <c r="K630" s="254">
        <f t="shared" ref="K630" si="183">I630+J630</f>
        <v>23773.88</v>
      </c>
    </row>
    <row r="631" spans="1:12" s="16" customFormat="1" ht="15.75" customHeight="1" outlineLevel="1">
      <c r="A631" s="271">
        <f t="shared" si="167"/>
        <v>64</v>
      </c>
      <c r="B631" s="251" t="s">
        <v>706</v>
      </c>
      <c r="C631" s="252" t="s">
        <v>710</v>
      </c>
      <c r="D631" s="253" t="s">
        <v>600</v>
      </c>
      <c r="E631" s="15">
        <v>1</v>
      </c>
      <c r="F631" s="92">
        <f>0.6*0.6*15840*1.069</f>
        <v>6095.87</v>
      </c>
      <c r="G631" s="92">
        <f t="shared" si="171"/>
        <v>1828.76</v>
      </c>
      <c r="H631" s="95">
        <f t="shared" si="168"/>
        <v>7924.63</v>
      </c>
      <c r="I631" s="95">
        <f t="shared" si="169"/>
        <v>6095.87</v>
      </c>
      <c r="J631" s="95">
        <f t="shared" si="169"/>
        <v>1828.76</v>
      </c>
      <c r="K631" s="254">
        <f t="shared" si="170"/>
        <v>7924.63</v>
      </c>
    </row>
    <row r="632" spans="1:12" s="196" customFormat="1" ht="15.75" customHeight="1" outlineLevel="1">
      <c r="A632" s="246"/>
      <c r="B632" s="247" t="s">
        <v>617</v>
      </c>
      <c r="C632" s="248"/>
      <c r="D632" s="249" t="s">
        <v>611</v>
      </c>
      <c r="E632" s="250">
        <f>E633+E634</f>
        <v>9.39</v>
      </c>
      <c r="F632" s="193"/>
      <c r="G632" s="193"/>
      <c r="H632" s="194">
        <f>F632+G632</f>
        <v>0</v>
      </c>
      <c r="I632" s="194">
        <f t="shared" ref="I632:J634" si="184">$E632*F632</f>
        <v>0</v>
      </c>
      <c r="J632" s="194">
        <f t="shared" si="184"/>
        <v>0</v>
      </c>
      <c r="K632" s="195">
        <f>I632+J632</f>
        <v>0</v>
      </c>
      <c r="L632" s="196" t="s">
        <v>672</v>
      </c>
    </row>
    <row r="633" spans="1:12" s="16" customFormat="1" ht="17" outlineLevel="1">
      <c r="A633" s="271">
        <f>A631+1</f>
        <v>65</v>
      </c>
      <c r="B633" s="251" t="s">
        <v>695</v>
      </c>
      <c r="C633" s="252"/>
      <c r="D633" s="253" t="s">
        <v>611</v>
      </c>
      <c r="E633" s="15">
        <v>4.72</v>
      </c>
      <c r="F633" s="92"/>
      <c r="G633" s="92" t="e">
        <f>'отделочные работы'!#REF!</f>
        <v>#REF!</v>
      </c>
      <c r="H633" s="95" t="e">
        <f>F633+G633</f>
        <v>#REF!</v>
      </c>
      <c r="I633" s="95">
        <f t="shared" si="184"/>
        <v>0</v>
      </c>
      <c r="J633" s="95" t="e">
        <f t="shared" si="184"/>
        <v>#REF!</v>
      </c>
      <c r="K633" s="254" t="e">
        <f>I633+J633</f>
        <v>#REF!</v>
      </c>
    </row>
    <row r="634" spans="1:12" s="16" customFormat="1" ht="17" outlineLevel="1">
      <c r="A634" s="271">
        <f t="shared" ref="A634" si="185">A633+1</f>
        <v>66</v>
      </c>
      <c r="B634" s="251" t="s">
        <v>619</v>
      </c>
      <c r="C634" s="252"/>
      <c r="D634" s="253" t="s">
        <v>611</v>
      </c>
      <c r="E634" s="15">
        <v>4.67</v>
      </c>
      <c r="F634" s="92"/>
      <c r="G634" s="92" t="e">
        <f>G633</f>
        <v>#REF!</v>
      </c>
      <c r="H634" s="95" t="e">
        <f>F634+G634</f>
        <v>#REF!</v>
      </c>
      <c r="I634" s="95">
        <f t="shared" si="184"/>
        <v>0</v>
      </c>
      <c r="J634" s="95" t="e">
        <f t="shared" si="184"/>
        <v>#REF!</v>
      </c>
      <c r="K634" s="254" t="e">
        <f>I634+J634</f>
        <v>#REF!</v>
      </c>
    </row>
    <row r="635" spans="1:12" s="4" customFormat="1" ht="43" thickBot="1">
      <c r="A635" s="84"/>
      <c r="B635" s="46" t="s">
        <v>166</v>
      </c>
      <c r="C635" s="82"/>
      <c r="D635" s="72"/>
      <c r="E635" s="47"/>
      <c r="F635" s="114"/>
      <c r="G635" s="114"/>
      <c r="H635" s="114"/>
      <c r="I635" s="114"/>
      <c r="J635" s="114"/>
      <c r="K635" s="115" t="e">
        <f>SUM(K548:K634)</f>
        <v>#REF!</v>
      </c>
    </row>
    <row r="636" spans="1:12" ht="25">
      <c r="A636" s="383" t="s">
        <v>519</v>
      </c>
      <c r="B636" s="384"/>
      <c r="C636" s="384"/>
      <c r="D636" s="384"/>
      <c r="E636" s="385"/>
      <c r="F636" s="385"/>
      <c r="G636" s="385"/>
      <c r="H636" s="385"/>
      <c r="I636" s="385"/>
      <c r="J636" s="385"/>
      <c r="K636" s="58"/>
    </row>
    <row r="637" spans="1:12" ht="17" outlineLevel="1">
      <c r="A637" s="50">
        <v>1</v>
      </c>
      <c r="B637" s="51" t="s">
        <v>71</v>
      </c>
      <c r="C637" s="51"/>
      <c r="D637" s="51" t="s">
        <v>72</v>
      </c>
      <c r="E637" s="386"/>
      <c r="F637" s="387"/>
      <c r="G637" s="387"/>
      <c r="H637" s="387"/>
      <c r="I637" s="387"/>
      <c r="J637" s="387"/>
      <c r="K637" s="387"/>
    </row>
    <row r="638" spans="1:12" ht="17" outlineLevel="1">
      <c r="A638" s="50">
        <v>2</v>
      </c>
      <c r="B638" s="51" t="s">
        <v>73</v>
      </c>
      <c r="C638" s="51"/>
      <c r="D638" s="51" t="s">
        <v>74</v>
      </c>
      <c r="E638" s="375"/>
      <c r="F638" s="376"/>
      <c r="G638" s="376"/>
      <c r="H638" s="376"/>
      <c r="I638" s="376"/>
      <c r="J638" s="376"/>
      <c r="K638" s="376"/>
    </row>
    <row r="639" spans="1:12" ht="34" outlineLevel="1">
      <c r="A639" s="50">
        <v>3</v>
      </c>
      <c r="B639" s="51" t="s">
        <v>75</v>
      </c>
      <c r="C639" s="51"/>
      <c r="D639" s="51" t="s">
        <v>76</v>
      </c>
      <c r="E639" s="375"/>
      <c r="F639" s="376"/>
      <c r="G639" s="376"/>
      <c r="H639" s="376"/>
      <c r="I639" s="376"/>
      <c r="J639" s="376"/>
      <c r="K639" s="376"/>
    </row>
    <row r="640" spans="1:12" ht="17" outlineLevel="1">
      <c r="A640" s="50">
        <v>4</v>
      </c>
      <c r="B640" s="52" t="s">
        <v>77</v>
      </c>
      <c r="C640" s="52"/>
      <c r="D640" s="52" t="s">
        <v>78</v>
      </c>
      <c r="E640" s="375"/>
      <c r="F640" s="376"/>
      <c r="G640" s="376"/>
      <c r="H640" s="376"/>
      <c r="I640" s="376"/>
      <c r="J640" s="376"/>
      <c r="K640" s="376"/>
    </row>
    <row r="641" spans="1:11" ht="17" outlineLevel="1">
      <c r="A641" s="50">
        <v>5</v>
      </c>
      <c r="B641" s="52" t="s">
        <v>102</v>
      </c>
      <c r="C641" s="52"/>
      <c r="D641" s="52" t="s">
        <v>74</v>
      </c>
      <c r="E641" s="375"/>
      <c r="F641" s="376"/>
      <c r="G641" s="376"/>
      <c r="H641" s="376"/>
      <c r="I641" s="376"/>
      <c r="J641" s="376"/>
      <c r="K641" s="376"/>
    </row>
    <row r="642" spans="1:11" ht="34" outlineLevel="1">
      <c r="A642" s="50">
        <v>6</v>
      </c>
      <c r="B642" s="51" t="s">
        <v>79</v>
      </c>
      <c r="C642" s="51"/>
      <c r="D642" s="51" t="s">
        <v>80</v>
      </c>
      <c r="E642" s="375"/>
      <c r="F642" s="376"/>
      <c r="G642" s="376"/>
      <c r="H642" s="376"/>
      <c r="I642" s="376"/>
      <c r="J642" s="376"/>
      <c r="K642" s="376"/>
    </row>
    <row r="643" spans="1:11" ht="34" outlineLevel="1">
      <c r="A643" s="50">
        <v>7</v>
      </c>
      <c r="B643" s="52" t="s">
        <v>81</v>
      </c>
      <c r="C643" s="52"/>
      <c r="D643" s="52" t="s">
        <v>82</v>
      </c>
      <c r="E643" s="375"/>
      <c r="F643" s="376"/>
      <c r="G643" s="376"/>
      <c r="H643" s="376"/>
      <c r="I643" s="376"/>
      <c r="J643" s="376"/>
      <c r="K643" s="376"/>
    </row>
    <row r="644" spans="1:11" ht="17" outlineLevel="1">
      <c r="A644" s="50">
        <v>8</v>
      </c>
      <c r="B644" s="51" t="s">
        <v>83</v>
      </c>
      <c r="C644" s="51"/>
      <c r="D644" s="51" t="s">
        <v>80</v>
      </c>
      <c r="E644" s="375"/>
      <c r="F644" s="376"/>
      <c r="G644" s="376"/>
      <c r="H644" s="376"/>
      <c r="I644" s="376"/>
      <c r="J644" s="376"/>
      <c r="K644" s="376"/>
    </row>
    <row r="645" spans="1:11" ht="17" outlineLevel="1">
      <c r="A645" s="50">
        <v>9</v>
      </c>
      <c r="B645" s="51" t="s">
        <v>103</v>
      </c>
      <c r="C645" s="51"/>
      <c r="D645" s="51" t="s">
        <v>84</v>
      </c>
      <c r="E645" s="375"/>
      <c r="F645" s="376"/>
      <c r="G645" s="376"/>
      <c r="H645" s="376"/>
      <c r="I645" s="376"/>
      <c r="J645" s="376"/>
      <c r="K645" s="376"/>
    </row>
    <row r="646" spans="1:11" ht="51" outlineLevel="1">
      <c r="A646" s="50">
        <v>10</v>
      </c>
      <c r="B646" s="51" t="s">
        <v>85</v>
      </c>
      <c r="C646" s="51"/>
      <c r="D646" s="51" t="s">
        <v>86</v>
      </c>
      <c r="E646" s="375"/>
      <c r="F646" s="376"/>
      <c r="G646" s="376"/>
      <c r="H646" s="376"/>
      <c r="I646" s="376"/>
      <c r="J646" s="376"/>
      <c r="K646" s="376"/>
    </row>
    <row r="647" spans="1:11" ht="34" outlineLevel="1">
      <c r="A647" s="50">
        <v>11</v>
      </c>
      <c r="B647" s="51" t="s">
        <v>104</v>
      </c>
      <c r="C647" s="51"/>
      <c r="D647" s="51" t="s">
        <v>87</v>
      </c>
      <c r="E647" s="375"/>
      <c r="F647" s="376"/>
      <c r="G647" s="376"/>
      <c r="H647" s="376"/>
      <c r="I647" s="376"/>
      <c r="J647" s="376"/>
      <c r="K647" s="376"/>
    </row>
    <row r="648" spans="1:11" ht="34" outlineLevel="1">
      <c r="A648" s="50">
        <v>12</v>
      </c>
      <c r="B648" s="51" t="s">
        <v>88</v>
      </c>
      <c r="C648" s="51"/>
      <c r="D648" s="51" t="s">
        <v>89</v>
      </c>
      <c r="E648" s="375"/>
      <c r="F648" s="376"/>
      <c r="G648" s="376"/>
      <c r="H648" s="376"/>
      <c r="I648" s="376"/>
      <c r="J648" s="376"/>
      <c r="K648" s="376"/>
    </row>
    <row r="649" spans="1:11" ht="17" outlineLevel="1">
      <c r="A649" s="50">
        <v>13</v>
      </c>
      <c r="B649" s="53" t="s">
        <v>90</v>
      </c>
      <c r="C649" s="53"/>
      <c r="D649" s="53" t="s">
        <v>91</v>
      </c>
      <c r="E649" s="375"/>
      <c r="F649" s="376"/>
      <c r="G649" s="376"/>
      <c r="H649" s="376"/>
      <c r="I649" s="376"/>
      <c r="J649" s="376"/>
      <c r="K649" s="376"/>
    </row>
    <row r="650" spans="1:11" ht="34" outlineLevel="1">
      <c r="A650" s="50">
        <v>14</v>
      </c>
      <c r="B650" s="53" t="s">
        <v>92</v>
      </c>
      <c r="C650" s="53"/>
      <c r="D650" s="53" t="s">
        <v>93</v>
      </c>
      <c r="E650" s="375"/>
      <c r="F650" s="376"/>
      <c r="G650" s="376"/>
      <c r="H650" s="376"/>
      <c r="I650" s="376"/>
      <c r="J650" s="376"/>
      <c r="K650" s="376"/>
    </row>
    <row r="651" spans="1:11" ht="17" outlineLevel="1">
      <c r="A651" s="50">
        <v>15</v>
      </c>
      <c r="B651" s="51" t="s">
        <v>94</v>
      </c>
      <c r="C651" s="51"/>
      <c r="D651" s="51" t="s">
        <v>95</v>
      </c>
      <c r="E651" s="375"/>
      <c r="F651" s="376"/>
      <c r="G651" s="376"/>
      <c r="H651" s="376"/>
      <c r="I651" s="376"/>
      <c r="J651" s="376"/>
      <c r="K651" s="376"/>
    </row>
    <row r="652" spans="1:11" ht="17" outlineLevel="1">
      <c r="A652" s="50">
        <v>16</v>
      </c>
      <c r="B652" s="54" t="s">
        <v>96</v>
      </c>
      <c r="C652" s="54"/>
      <c r="D652" s="54"/>
      <c r="E652" s="375"/>
      <c r="F652" s="376"/>
      <c r="G652" s="376"/>
      <c r="H652" s="376"/>
      <c r="I652" s="376"/>
      <c r="J652" s="376"/>
      <c r="K652" s="376"/>
    </row>
    <row r="653" spans="1:11" ht="17" outlineLevel="1">
      <c r="A653" s="50">
        <v>17</v>
      </c>
      <c r="B653" s="52" t="s">
        <v>97</v>
      </c>
      <c r="C653" s="52"/>
      <c r="D653" s="52"/>
      <c r="E653" s="375"/>
      <c r="F653" s="376"/>
      <c r="G653" s="376"/>
      <c r="H653" s="376"/>
      <c r="I653" s="376"/>
      <c r="J653" s="376"/>
      <c r="K653" s="376"/>
    </row>
    <row r="654" spans="1:11" ht="17" outlineLevel="1">
      <c r="A654" s="50">
        <v>18</v>
      </c>
      <c r="B654" s="51" t="s">
        <v>98</v>
      </c>
      <c r="C654" s="51"/>
      <c r="D654" s="51"/>
      <c r="E654" s="375"/>
      <c r="F654" s="376"/>
      <c r="G654" s="376"/>
      <c r="H654" s="376"/>
      <c r="I654" s="376"/>
      <c r="J654" s="376"/>
      <c r="K654" s="376"/>
    </row>
    <row r="655" spans="1:11" ht="17" outlineLevel="1">
      <c r="A655" s="50">
        <v>19</v>
      </c>
      <c r="B655" s="51" t="s">
        <v>99</v>
      </c>
      <c r="C655" s="51"/>
      <c r="D655" s="55"/>
      <c r="E655" s="375"/>
      <c r="F655" s="376"/>
      <c r="G655" s="376"/>
      <c r="H655" s="376"/>
      <c r="I655" s="376"/>
      <c r="J655" s="376"/>
      <c r="K655" s="376"/>
    </row>
    <row r="656" spans="1:11" ht="17" outlineLevel="1">
      <c r="A656" s="50">
        <v>20</v>
      </c>
      <c r="B656" s="51" t="s">
        <v>100</v>
      </c>
      <c r="C656" s="51"/>
      <c r="D656" s="51"/>
      <c r="E656" s="375"/>
      <c r="F656" s="376"/>
      <c r="G656" s="376"/>
      <c r="H656" s="376"/>
      <c r="I656" s="376"/>
      <c r="J656" s="376"/>
      <c r="K656" s="376"/>
    </row>
    <row r="657" spans="1:11" ht="17" outlineLevel="1">
      <c r="A657" s="50">
        <v>21</v>
      </c>
      <c r="B657" s="51" t="s">
        <v>101</v>
      </c>
      <c r="C657" s="51"/>
      <c r="D657" s="51"/>
      <c r="E657" s="375"/>
      <c r="F657" s="376"/>
      <c r="G657" s="376"/>
      <c r="H657" s="376"/>
      <c r="I657" s="376"/>
      <c r="J657" s="376"/>
      <c r="K657" s="376"/>
    </row>
  </sheetData>
  <autoFilter ref="E9:E392" xr:uid="{00000000-0009-0000-0000-000003000000}"/>
  <mergeCells count="40">
    <mergeCell ref="E653:K653"/>
    <mergeCell ref="E654:K654"/>
    <mergeCell ref="E655:K655"/>
    <mergeCell ref="E656:K656"/>
    <mergeCell ref="E657:K657"/>
    <mergeCell ref="E652:K652"/>
    <mergeCell ref="E641:K641"/>
    <mergeCell ref="E642:K642"/>
    <mergeCell ref="E643:K643"/>
    <mergeCell ref="E644:K644"/>
    <mergeCell ref="E645:K645"/>
    <mergeCell ref="E646:K646"/>
    <mergeCell ref="E647:K647"/>
    <mergeCell ref="E648:K648"/>
    <mergeCell ref="E649:K649"/>
    <mergeCell ref="E650:K650"/>
    <mergeCell ref="E651:K651"/>
    <mergeCell ref="E640:K640"/>
    <mergeCell ref="H6:H7"/>
    <mergeCell ref="I6:J6"/>
    <mergeCell ref="K6:K7"/>
    <mergeCell ref="A8:D8"/>
    <mergeCell ref="A9:D9"/>
    <mergeCell ref="A394:D394"/>
    <mergeCell ref="A432:D432"/>
    <mergeCell ref="A636:J636"/>
    <mergeCell ref="E637:K637"/>
    <mergeCell ref="E638:K638"/>
    <mergeCell ref="E639:K639"/>
    <mergeCell ref="A1:K1"/>
    <mergeCell ref="A2:K2"/>
    <mergeCell ref="A3:K3"/>
    <mergeCell ref="A4:K4"/>
    <mergeCell ref="A5:A7"/>
    <mergeCell ref="B5:B7"/>
    <mergeCell ref="C5:C7"/>
    <mergeCell ref="D5:D7"/>
    <mergeCell ref="E5:E7"/>
    <mergeCell ref="F5:K5"/>
    <mergeCell ref="F6:G6"/>
  </mergeCells>
  <pageMargins left="0.35433070866141736" right="0.15748031496062992" top="0.39370078740157483" bottom="0.39370078740157483" header="0.51181102362204722" footer="0.51181102362204722"/>
  <pageSetup paperSize="9" scale="3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K643"/>
  <sheetViews>
    <sheetView view="pageBreakPreview" zoomScale="70" zoomScaleNormal="85" zoomScaleSheetLayoutView="70" workbookViewId="0">
      <pane xSplit="5" ySplit="8" topLeftCell="F9" activePane="bottomRight" state="frozen"/>
      <selection pane="topRight" activeCell="E1" sqref="E1"/>
      <selection pane="bottomLeft" activeCell="A11" sqref="A11"/>
      <selection pane="bottomRight" activeCell="B588" sqref="B588"/>
    </sheetView>
  </sheetViews>
  <sheetFormatPr baseColWidth="10" defaultColWidth="9.1640625" defaultRowHeight="16" outlineLevelRow="4"/>
  <cols>
    <col min="1" max="1" width="11.33203125" style="1" bestFit="1" customWidth="1"/>
    <col min="2" max="2" width="56.5" style="1" customWidth="1"/>
    <col min="3" max="3" width="19.1640625" style="3" customWidth="1"/>
    <col min="4" max="4" width="17.33203125" style="1" customWidth="1"/>
    <col min="5" max="5" width="13.5" style="1" customWidth="1"/>
    <col min="6" max="6" width="16.83203125" style="3" customWidth="1"/>
    <col min="7" max="7" width="18" style="3" customWidth="1"/>
    <col min="8" max="8" width="18.5" style="3" customWidth="1"/>
    <col min="9" max="9" width="18.83203125" style="3" customWidth="1"/>
    <col min="10" max="10" width="19.6640625" style="3" customWidth="1"/>
    <col min="11" max="11" width="24.5" style="12" customWidth="1"/>
    <col min="12" max="16384" width="9.1640625" style="1"/>
  </cols>
  <sheetData>
    <row r="1" spans="1:11">
      <c r="A1" s="20" t="s">
        <v>1</v>
      </c>
      <c r="B1" s="20"/>
      <c r="C1" s="24"/>
      <c r="D1" s="21"/>
      <c r="E1" s="21"/>
      <c r="F1" s="22"/>
      <c r="G1" s="22"/>
      <c r="H1" s="22"/>
      <c r="I1" s="22"/>
      <c r="J1" s="22"/>
      <c r="K1" s="23"/>
    </row>
    <row r="2" spans="1:11" ht="20">
      <c r="A2" s="388" t="s">
        <v>21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0">
      <c r="A3" s="389" t="s">
        <v>22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>
      <c r="A4" s="390" t="s">
        <v>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20.25" customHeight="1">
      <c r="A5" s="391" t="s">
        <v>15</v>
      </c>
      <c r="B5" s="392" t="s">
        <v>0</v>
      </c>
      <c r="C5" s="393" t="s">
        <v>20</v>
      </c>
      <c r="D5" s="392" t="s">
        <v>3</v>
      </c>
      <c r="E5" s="396" t="s">
        <v>4</v>
      </c>
      <c r="F5" s="397" t="s">
        <v>14</v>
      </c>
      <c r="G5" s="397"/>
      <c r="H5" s="397"/>
      <c r="I5" s="397"/>
      <c r="J5" s="397"/>
      <c r="K5" s="397"/>
    </row>
    <row r="6" spans="1:11" ht="15.75" customHeight="1">
      <c r="A6" s="392"/>
      <c r="B6" s="392"/>
      <c r="C6" s="394"/>
      <c r="D6" s="392"/>
      <c r="E6" s="396"/>
      <c r="F6" s="377" t="s">
        <v>19</v>
      </c>
      <c r="G6" s="398"/>
      <c r="H6" s="377" t="s">
        <v>17</v>
      </c>
      <c r="I6" s="377" t="s">
        <v>16</v>
      </c>
      <c r="J6" s="377"/>
      <c r="K6" s="377" t="s">
        <v>18</v>
      </c>
    </row>
    <row r="7" spans="1:11" ht="34">
      <c r="A7" s="392"/>
      <c r="B7" s="392"/>
      <c r="C7" s="395"/>
      <c r="D7" s="392"/>
      <c r="E7" s="396"/>
      <c r="F7" s="118" t="s">
        <v>48</v>
      </c>
      <c r="G7" s="118" t="s">
        <v>5</v>
      </c>
      <c r="H7" s="377"/>
      <c r="I7" s="118" t="s">
        <v>48</v>
      </c>
      <c r="J7" s="118" t="s">
        <v>5</v>
      </c>
      <c r="K7" s="377"/>
    </row>
    <row r="8" spans="1:11" ht="25.5" hidden="1" customHeight="1">
      <c r="A8" s="378" t="s">
        <v>168</v>
      </c>
      <c r="B8" s="379"/>
      <c r="C8" s="379"/>
      <c r="D8" s="379"/>
      <c r="E8" s="57"/>
      <c r="F8" s="86"/>
      <c r="G8" s="86"/>
      <c r="H8" s="86"/>
      <c r="I8" s="86"/>
      <c r="J8" s="86"/>
      <c r="K8" s="87">
        <f>K546+K621</f>
        <v>0</v>
      </c>
    </row>
    <row r="9" spans="1:11" ht="15.75" hidden="1" customHeight="1">
      <c r="A9" s="380" t="s">
        <v>168</v>
      </c>
      <c r="B9" s="381"/>
      <c r="C9" s="381"/>
      <c r="D9" s="382"/>
      <c r="E9" s="56"/>
      <c r="F9" s="88"/>
      <c r="G9" s="88"/>
      <c r="H9" s="88"/>
      <c r="I9" s="88"/>
      <c r="J9" s="88"/>
      <c r="K9" s="89">
        <f>K10+K39+K301+K323+K376</f>
        <v>0</v>
      </c>
    </row>
    <row r="10" spans="1:11" s="14" customFormat="1" ht="17" hidden="1" outlineLevel="1">
      <c r="A10" s="13" t="s">
        <v>10</v>
      </c>
      <c r="B10" s="30" t="s">
        <v>59</v>
      </c>
      <c r="C10" s="67"/>
      <c r="D10" s="59" t="s">
        <v>11</v>
      </c>
      <c r="E10" s="44">
        <f>IF((E11+E13+E14+E15+E16+E17+E19+E20+E22+E23+E24+E25+E27+E28+E29+E30)&gt;0,1,0)</f>
        <v>0</v>
      </c>
      <c r="F10" s="90">
        <f>IF(E10&gt;0,I10/E10,0)</f>
        <v>0</v>
      </c>
      <c r="G10" s="90">
        <f>IF(E10&gt;0,J10/E10,0)</f>
        <v>0</v>
      </c>
      <c r="H10" s="90">
        <f>F10+G10</f>
        <v>0</v>
      </c>
      <c r="I10" s="90">
        <f>SUM(I11:I39)-I39</f>
        <v>0</v>
      </c>
      <c r="J10" s="90">
        <f>SUM(J11:J39)-J39</f>
        <v>0</v>
      </c>
      <c r="K10" s="91">
        <f>I10+J10</f>
        <v>0</v>
      </c>
    </row>
    <row r="11" spans="1:11" ht="68" hidden="1" outlineLevel="2">
      <c r="A11" s="39" t="s">
        <v>49</v>
      </c>
      <c r="B11" s="31" t="s">
        <v>585</v>
      </c>
      <c r="C11" s="68"/>
      <c r="D11" s="60" t="s">
        <v>25</v>
      </c>
      <c r="E11" s="8"/>
      <c r="F11" s="92"/>
      <c r="G11" s="92"/>
      <c r="H11" s="93">
        <f>F11+G11</f>
        <v>0</v>
      </c>
      <c r="I11" s="93">
        <f t="shared" ref="I11:J11" si="0">$E11*F11</f>
        <v>0</v>
      </c>
      <c r="J11" s="93">
        <f t="shared" si="0"/>
        <v>0</v>
      </c>
      <c r="K11" s="94">
        <f>I11+J11</f>
        <v>0</v>
      </c>
    </row>
    <row r="12" spans="1:11" ht="17" hidden="1" outlineLevel="2">
      <c r="A12" s="39" t="s">
        <v>50</v>
      </c>
      <c r="B12" s="31" t="s">
        <v>53</v>
      </c>
      <c r="C12" s="68"/>
      <c r="D12" s="60" t="s">
        <v>25</v>
      </c>
      <c r="E12" s="15"/>
      <c r="F12" s="95"/>
      <c r="G12" s="95"/>
      <c r="H12" s="93"/>
      <c r="I12" s="93"/>
      <c r="J12" s="93"/>
      <c r="K12" s="94">
        <f>SUM(K13:K17)</f>
        <v>0</v>
      </c>
    </row>
    <row r="13" spans="1:11" s="5" customFormat="1" ht="17" hidden="1" outlineLevel="3">
      <c r="A13" s="41" t="s">
        <v>122</v>
      </c>
      <c r="B13" s="32" t="s">
        <v>27</v>
      </c>
      <c r="C13" s="68"/>
      <c r="D13" s="61" t="s">
        <v>25</v>
      </c>
      <c r="E13" s="8"/>
      <c r="F13" s="95"/>
      <c r="G13" s="92"/>
      <c r="H13" s="96">
        <f t="shared" ref="H13:H17" si="1">F13+G13</f>
        <v>0</v>
      </c>
      <c r="I13" s="96">
        <f t="shared" ref="I13:J17" si="2">$E13*F13</f>
        <v>0</v>
      </c>
      <c r="J13" s="96">
        <f t="shared" si="2"/>
        <v>0</v>
      </c>
      <c r="K13" s="94">
        <f t="shared" ref="K13:K17" si="3">I13+J13</f>
        <v>0</v>
      </c>
    </row>
    <row r="14" spans="1:11" s="5" customFormat="1" ht="17" hidden="1" outlineLevel="3">
      <c r="A14" s="41" t="s">
        <v>123</v>
      </c>
      <c r="B14" s="32" t="s">
        <v>28</v>
      </c>
      <c r="C14" s="68"/>
      <c r="D14" s="61" t="s">
        <v>25</v>
      </c>
      <c r="E14" s="8"/>
      <c r="F14" s="95"/>
      <c r="G14" s="92"/>
      <c r="H14" s="96">
        <f t="shared" si="1"/>
        <v>0</v>
      </c>
      <c r="I14" s="96">
        <f t="shared" si="2"/>
        <v>0</v>
      </c>
      <c r="J14" s="96">
        <f t="shared" si="2"/>
        <v>0</v>
      </c>
      <c r="K14" s="94">
        <f t="shared" si="3"/>
        <v>0</v>
      </c>
    </row>
    <row r="15" spans="1:11" s="5" customFormat="1" ht="17" hidden="1" outlineLevel="3">
      <c r="A15" s="41" t="s">
        <v>124</v>
      </c>
      <c r="B15" s="32" t="s">
        <v>29</v>
      </c>
      <c r="C15" s="68"/>
      <c r="D15" s="61" t="s">
        <v>25</v>
      </c>
      <c r="E15" s="8"/>
      <c r="F15" s="95"/>
      <c r="G15" s="92"/>
      <c r="H15" s="96">
        <f t="shared" si="1"/>
        <v>0</v>
      </c>
      <c r="I15" s="96">
        <f t="shared" si="2"/>
        <v>0</v>
      </c>
      <c r="J15" s="96">
        <f t="shared" si="2"/>
        <v>0</v>
      </c>
      <c r="K15" s="94">
        <f t="shared" si="3"/>
        <v>0</v>
      </c>
    </row>
    <row r="16" spans="1:11" s="5" customFormat="1" ht="17" hidden="1" outlineLevel="3">
      <c r="A16" s="41" t="s">
        <v>125</v>
      </c>
      <c r="B16" s="32" t="s">
        <v>43</v>
      </c>
      <c r="C16" s="68"/>
      <c r="D16" s="61" t="s">
        <v>25</v>
      </c>
      <c r="E16" s="8"/>
      <c r="F16" s="95"/>
      <c r="G16" s="92"/>
      <c r="H16" s="96">
        <f t="shared" si="1"/>
        <v>0</v>
      </c>
      <c r="I16" s="96">
        <f t="shared" si="2"/>
        <v>0</v>
      </c>
      <c r="J16" s="96">
        <f t="shared" si="2"/>
        <v>0</v>
      </c>
      <c r="K16" s="94">
        <f t="shared" si="3"/>
        <v>0</v>
      </c>
    </row>
    <row r="17" spans="1:11" s="5" customFormat="1" ht="17" hidden="1" outlineLevel="3">
      <c r="A17" s="41" t="s">
        <v>126</v>
      </c>
      <c r="B17" s="32" t="s">
        <v>44</v>
      </c>
      <c r="C17" s="68"/>
      <c r="D17" s="61" t="s">
        <v>25</v>
      </c>
      <c r="E17" s="8"/>
      <c r="F17" s="95"/>
      <c r="G17" s="92"/>
      <c r="H17" s="96">
        <f t="shared" si="1"/>
        <v>0</v>
      </c>
      <c r="I17" s="96">
        <f t="shared" si="2"/>
        <v>0</v>
      </c>
      <c r="J17" s="96">
        <f t="shared" si="2"/>
        <v>0</v>
      </c>
      <c r="K17" s="94">
        <f t="shared" si="3"/>
        <v>0</v>
      </c>
    </row>
    <row r="18" spans="1:11" s="5" customFormat="1" ht="17" hidden="1" outlineLevel="2">
      <c r="A18" s="39" t="s">
        <v>60</v>
      </c>
      <c r="B18" s="31" t="s">
        <v>38</v>
      </c>
      <c r="C18" s="68"/>
      <c r="D18" s="60" t="s">
        <v>25</v>
      </c>
      <c r="E18" s="15"/>
      <c r="F18" s="95"/>
      <c r="G18" s="95"/>
      <c r="H18" s="96"/>
      <c r="I18" s="96"/>
      <c r="J18" s="96"/>
      <c r="K18" s="94">
        <f>SUM(K19:K20)</f>
        <v>0</v>
      </c>
    </row>
    <row r="19" spans="1:11" s="5" customFormat="1" ht="17" hidden="1" outlineLevel="3">
      <c r="A19" s="41" t="s">
        <v>127</v>
      </c>
      <c r="B19" s="32" t="s">
        <v>54</v>
      </c>
      <c r="C19" s="68"/>
      <c r="D19" s="62" t="s">
        <v>25</v>
      </c>
      <c r="E19" s="8"/>
      <c r="F19" s="95"/>
      <c r="G19" s="92"/>
      <c r="H19" s="96">
        <f t="shared" ref="H19:H20" si="4">F19+G19</f>
        <v>0</v>
      </c>
      <c r="I19" s="96">
        <f>$E19*F19</f>
        <v>0</v>
      </c>
      <c r="J19" s="96">
        <f>$E19*G19</f>
        <v>0</v>
      </c>
      <c r="K19" s="94">
        <f t="shared" ref="K19:K20" si="5">I19+J19</f>
        <v>0</v>
      </c>
    </row>
    <row r="20" spans="1:11" s="5" customFormat="1" ht="17" hidden="1" outlineLevel="3">
      <c r="A20" s="41" t="s">
        <v>128</v>
      </c>
      <c r="B20" s="32" t="s">
        <v>55</v>
      </c>
      <c r="C20" s="68"/>
      <c r="D20" s="62" t="s">
        <v>25</v>
      </c>
      <c r="E20" s="8"/>
      <c r="F20" s="95"/>
      <c r="G20" s="92"/>
      <c r="H20" s="96">
        <f t="shared" si="4"/>
        <v>0</v>
      </c>
      <c r="I20" s="96">
        <f>$E20*F20</f>
        <v>0</v>
      </c>
      <c r="J20" s="96">
        <f>$E20*G20</f>
        <v>0</v>
      </c>
      <c r="K20" s="94">
        <f t="shared" si="5"/>
        <v>0</v>
      </c>
    </row>
    <row r="21" spans="1:11" s="16" customFormat="1" ht="17" hidden="1" outlineLevel="2">
      <c r="A21" s="39" t="s">
        <v>61</v>
      </c>
      <c r="B21" s="31" t="s">
        <v>67</v>
      </c>
      <c r="C21" s="68"/>
      <c r="D21" s="60" t="s">
        <v>25</v>
      </c>
      <c r="E21" s="15"/>
      <c r="F21" s="95"/>
      <c r="G21" s="95"/>
      <c r="H21" s="93"/>
      <c r="I21" s="93"/>
      <c r="J21" s="93"/>
      <c r="K21" s="94">
        <f>SUM(K22:K25)</f>
        <v>0</v>
      </c>
    </row>
    <row r="22" spans="1:11" s="2" customFormat="1" ht="102" hidden="1" outlineLevel="3">
      <c r="A22" s="41" t="s">
        <v>129</v>
      </c>
      <c r="B22" s="32" t="s">
        <v>36</v>
      </c>
      <c r="C22" s="68" t="s">
        <v>474</v>
      </c>
      <c r="D22" s="62" t="s">
        <v>25</v>
      </c>
      <c r="E22" s="8"/>
      <c r="F22" s="92"/>
      <c r="G22" s="92"/>
      <c r="H22" s="96">
        <f t="shared" ref="H22:H25" si="6">F22+G22</f>
        <v>0</v>
      </c>
      <c r="I22" s="96">
        <f t="shared" ref="I22:J25" si="7">$E22*F22</f>
        <v>0</v>
      </c>
      <c r="J22" s="96">
        <f t="shared" si="7"/>
        <v>0</v>
      </c>
      <c r="K22" s="94">
        <f t="shared" ref="K22:K25" si="8">I22+J22</f>
        <v>0</v>
      </c>
    </row>
    <row r="23" spans="1:11" s="2" customFormat="1" ht="17" hidden="1" outlineLevel="3">
      <c r="A23" s="41" t="s">
        <v>130</v>
      </c>
      <c r="B23" s="32" t="s">
        <v>37</v>
      </c>
      <c r="C23" s="68"/>
      <c r="D23" s="62" t="s">
        <v>25</v>
      </c>
      <c r="E23" s="8"/>
      <c r="F23" s="92"/>
      <c r="G23" s="92"/>
      <c r="H23" s="96">
        <f t="shared" si="6"/>
        <v>0</v>
      </c>
      <c r="I23" s="96">
        <f t="shared" si="7"/>
        <v>0</v>
      </c>
      <c r="J23" s="96">
        <f t="shared" si="7"/>
        <v>0</v>
      </c>
      <c r="K23" s="94">
        <f t="shared" si="8"/>
        <v>0</v>
      </c>
    </row>
    <row r="24" spans="1:11" s="2" customFormat="1" ht="17" hidden="1" outlineLevel="3">
      <c r="A24" s="41" t="s">
        <v>131</v>
      </c>
      <c r="B24" s="32" t="s">
        <v>47</v>
      </c>
      <c r="C24" s="68"/>
      <c r="D24" s="62" t="s">
        <v>25</v>
      </c>
      <c r="E24" s="8"/>
      <c r="F24" s="92"/>
      <c r="G24" s="92"/>
      <c r="H24" s="96">
        <f t="shared" si="6"/>
        <v>0</v>
      </c>
      <c r="I24" s="96">
        <f t="shared" si="7"/>
        <v>0</v>
      </c>
      <c r="J24" s="96">
        <f t="shared" si="7"/>
        <v>0</v>
      </c>
      <c r="K24" s="94">
        <f t="shared" si="8"/>
        <v>0</v>
      </c>
    </row>
    <row r="25" spans="1:11" s="2" customFormat="1" ht="17" hidden="1" outlineLevel="3">
      <c r="A25" s="41" t="s">
        <v>475</v>
      </c>
      <c r="B25" s="32" t="s">
        <v>477</v>
      </c>
      <c r="C25" s="68"/>
      <c r="D25" s="62" t="s">
        <v>25</v>
      </c>
      <c r="E25" s="8"/>
      <c r="F25" s="92"/>
      <c r="G25" s="92"/>
      <c r="H25" s="96">
        <f t="shared" si="6"/>
        <v>0</v>
      </c>
      <c r="I25" s="96">
        <f t="shared" si="7"/>
        <v>0</v>
      </c>
      <c r="J25" s="96">
        <f t="shared" si="7"/>
        <v>0</v>
      </c>
      <c r="K25" s="94">
        <f t="shared" si="8"/>
        <v>0</v>
      </c>
    </row>
    <row r="26" spans="1:11" s="16" customFormat="1" ht="17" hidden="1" outlineLevel="2">
      <c r="A26" s="39" t="s">
        <v>169</v>
      </c>
      <c r="B26" s="31" t="s">
        <v>170</v>
      </c>
      <c r="C26" s="68"/>
      <c r="D26" s="60" t="s">
        <v>25</v>
      </c>
      <c r="E26" s="15"/>
      <c r="F26" s="95"/>
      <c r="G26" s="95"/>
      <c r="H26" s="93"/>
      <c r="I26" s="93"/>
      <c r="J26" s="93"/>
      <c r="K26" s="94">
        <f>SUM(K27:K30)</f>
        <v>0</v>
      </c>
    </row>
    <row r="27" spans="1:11" s="2" customFormat="1" ht="102" hidden="1" outlineLevel="3">
      <c r="A27" s="41" t="s">
        <v>171</v>
      </c>
      <c r="B27" s="32" t="s">
        <v>36</v>
      </c>
      <c r="C27" s="68" t="s">
        <v>474</v>
      </c>
      <c r="D27" s="62" t="s">
        <v>25</v>
      </c>
      <c r="E27" s="8"/>
      <c r="F27" s="92"/>
      <c r="G27" s="92"/>
      <c r="H27" s="96">
        <f t="shared" ref="H27:H38" si="9">F27+G27</f>
        <v>0</v>
      </c>
      <c r="I27" s="96">
        <f t="shared" ref="I27:J38" si="10">$E27*F27</f>
        <v>0</v>
      </c>
      <c r="J27" s="96">
        <f t="shared" si="10"/>
        <v>0</v>
      </c>
      <c r="K27" s="94">
        <f t="shared" ref="K27:K38" si="11">I27+J27</f>
        <v>0</v>
      </c>
    </row>
    <row r="28" spans="1:11" s="2" customFormat="1" ht="17" hidden="1" outlineLevel="3">
      <c r="A28" s="41" t="s">
        <v>172</v>
      </c>
      <c r="B28" s="32" t="s">
        <v>37</v>
      </c>
      <c r="C28" s="68"/>
      <c r="D28" s="62" t="s">
        <v>25</v>
      </c>
      <c r="E28" s="8"/>
      <c r="F28" s="92"/>
      <c r="G28" s="92"/>
      <c r="H28" s="96">
        <f t="shared" si="9"/>
        <v>0</v>
      </c>
      <c r="I28" s="96">
        <f t="shared" si="10"/>
        <v>0</v>
      </c>
      <c r="J28" s="96">
        <f t="shared" si="10"/>
        <v>0</v>
      </c>
      <c r="K28" s="94">
        <f t="shared" si="11"/>
        <v>0</v>
      </c>
    </row>
    <row r="29" spans="1:11" s="2" customFormat="1" ht="17" hidden="1" outlineLevel="3">
      <c r="A29" s="41" t="s">
        <v>173</v>
      </c>
      <c r="B29" s="32" t="s">
        <v>47</v>
      </c>
      <c r="C29" s="68"/>
      <c r="D29" s="62" t="s">
        <v>25</v>
      </c>
      <c r="E29" s="8"/>
      <c r="F29" s="92"/>
      <c r="G29" s="92"/>
      <c r="H29" s="96">
        <f t="shared" si="9"/>
        <v>0</v>
      </c>
      <c r="I29" s="96">
        <f t="shared" si="10"/>
        <v>0</v>
      </c>
      <c r="J29" s="96">
        <f t="shared" si="10"/>
        <v>0</v>
      </c>
      <c r="K29" s="94">
        <f t="shared" si="11"/>
        <v>0</v>
      </c>
    </row>
    <row r="30" spans="1:11" s="2" customFormat="1" ht="17" hidden="1" outlineLevel="3">
      <c r="A30" s="41" t="s">
        <v>476</v>
      </c>
      <c r="B30" s="32" t="s">
        <v>477</v>
      </c>
      <c r="C30" s="68"/>
      <c r="D30" s="62" t="s">
        <v>25</v>
      </c>
      <c r="E30" s="8"/>
      <c r="F30" s="92"/>
      <c r="G30" s="92"/>
      <c r="H30" s="96">
        <f t="shared" si="9"/>
        <v>0</v>
      </c>
      <c r="I30" s="96">
        <f t="shared" si="10"/>
        <v>0</v>
      </c>
      <c r="J30" s="96">
        <f t="shared" si="10"/>
        <v>0</v>
      </c>
      <c r="K30" s="94">
        <f t="shared" si="11"/>
        <v>0</v>
      </c>
    </row>
    <row r="31" spans="1:11" s="5" customFormat="1" ht="51" hidden="1" outlineLevel="2">
      <c r="A31" s="29"/>
      <c r="B31" s="25" t="s">
        <v>167</v>
      </c>
      <c r="C31" s="27"/>
      <c r="D31" s="63"/>
      <c r="E31" s="26"/>
      <c r="F31" s="97"/>
      <c r="G31" s="97"/>
      <c r="H31" s="93">
        <f t="shared" si="9"/>
        <v>0</v>
      </c>
      <c r="I31" s="93">
        <f t="shared" si="10"/>
        <v>0</v>
      </c>
      <c r="J31" s="93">
        <f t="shared" si="10"/>
        <v>0</v>
      </c>
      <c r="K31" s="94">
        <f t="shared" si="11"/>
        <v>0</v>
      </c>
    </row>
    <row r="32" spans="1:11" s="2" customFormat="1" hidden="1" outlineLevel="2">
      <c r="A32" s="34"/>
      <c r="B32" s="37"/>
      <c r="C32" s="36"/>
      <c r="D32" s="64"/>
      <c r="E32" s="35"/>
      <c r="F32" s="95"/>
      <c r="G32" s="95"/>
      <c r="H32" s="93">
        <f t="shared" si="9"/>
        <v>0</v>
      </c>
      <c r="I32" s="93">
        <f t="shared" si="10"/>
        <v>0</v>
      </c>
      <c r="J32" s="93">
        <f t="shared" si="10"/>
        <v>0</v>
      </c>
      <c r="K32" s="94">
        <f t="shared" si="11"/>
        <v>0</v>
      </c>
    </row>
    <row r="33" spans="1:11" s="2" customFormat="1" hidden="1" outlineLevel="2">
      <c r="A33" s="34"/>
      <c r="B33" s="37"/>
      <c r="C33" s="36"/>
      <c r="D33" s="64"/>
      <c r="E33" s="35"/>
      <c r="F33" s="95"/>
      <c r="G33" s="95"/>
      <c r="H33" s="93">
        <f t="shared" si="9"/>
        <v>0</v>
      </c>
      <c r="I33" s="93">
        <f t="shared" si="10"/>
        <v>0</v>
      </c>
      <c r="J33" s="93">
        <f t="shared" si="10"/>
        <v>0</v>
      </c>
      <c r="K33" s="94">
        <f t="shared" si="11"/>
        <v>0</v>
      </c>
    </row>
    <row r="34" spans="1:11" s="2" customFormat="1" hidden="1" outlineLevel="2">
      <c r="A34" s="34"/>
      <c r="B34" s="37"/>
      <c r="C34" s="36"/>
      <c r="D34" s="64"/>
      <c r="E34" s="35"/>
      <c r="F34" s="95"/>
      <c r="G34" s="95"/>
      <c r="H34" s="93">
        <f t="shared" si="9"/>
        <v>0</v>
      </c>
      <c r="I34" s="93">
        <f t="shared" si="10"/>
        <v>0</v>
      </c>
      <c r="J34" s="93">
        <f t="shared" si="10"/>
        <v>0</v>
      </c>
      <c r="K34" s="94">
        <f t="shared" si="11"/>
        <v>0</v>
      </c>
    </row>
    <row r="35" spans="1:11" s="2" customFormat="1" hidden="1" outlineLevel="2">
      <c r="A35" s="34"/>
      <c r="B35" s="37"/>
      <c r="C35" s="36"/>
      <c r="D35" s="64"/>
      <c r="E35" s="35"/>
      <c r="F35" s="95"/>
      <c r="G35" s="95"/>
      <c r="H35" s="93">
        <f t="shared" si="9"/>
        <v>0</v>
      </c>
      <c r="I35" s="93">
        <f t="shared" si="10"/>
        <v>0</v>
      </c>
      <c r="J35" s="93">
        <f t="shared" si="10"/>
        <v>0</v>
      </c>
      <c r="K35" s="94">
        <f t="shared" si="11"/>
        <v>0</v>
      </c>
    </row>
    <row r="36" spans="1:11" s="2" customFormat="1" hidden="1" outlineLevel="2">
      <c r="A36" s="34"/>
      <c r="B36" s="37"/>
      <c r="C36" s="36"/>
      <c r="D36" s="64"/>
      <c r="E36" s="35"/>
      <c r="F36" s="95"/>
      <c r="G36" s="95"/>
      <c r="H36" s="93">
        <f t="shared" si="9"/>
        <v>0</v>
      </c>
      <c r="I36" s="93">
        <f t="shared" si="10"/>
        <v>0</v>
      </c>
      <c r="J36" s="93">
        <f t="shared" si="10"/>
        <v>0</v>
      </c>
      <c r="K36" s="94">
        <f t="shared" si="11"/>
        <v>0</v>
      </c>
    </row>
    <row r="37" spans="1:11" s="2" customFormat="1" hidden="1" outlineLevel="2">
      <c r="A37" s="34"/>
      <c r="B37" s="37"/>
      <c r="C37" s="36"/>
      <c r="D37" s="64"/>
      <c r="E37" s="35"/>
      <c r="F37" s="95"/>
      <c r="G37" s="95"/>
      <c r="H37" s="93">
        <f t="shared" si="9"/>
        <v>0</v>
      </c>
      <c r="I37" s="93">
        <f t="shared" si="10"/>
        <v>0</v>
      </c>
      <c r="J37" s="93">
        <f t="shared" si="10"/>
        <v>0</v>
      </c>
      <c r="K37" s="94">
        <f t="shared" si="11"/>
        <v>0</v>
      </c>
    </row>
    <row r="38" spans="1:11" s="2" customFormat="1" hidden="1" outlineLevel="2">
      <c r="A38" s="34"/>
      <c r="B38" s="37"/>
      <c r="C38" s="36"/>
      <c r="D38" s="64"/>
      <c r="E38" s="35"/>
      <c r="F38" s="95"/>
      <c r="G38" s="95"/>
      <c r="H38" s="93">
        <f t="shared" si="9"/>
        <v>0</v>
      </c>
      <c r="I38" s="93">
        <f t="shared" si="10"/>
        <v>0</v>
      </c>
      <c r="J38" s="93">
        <f t="shared" si="10"/>
        <v>0</v>
      </c>
      <c r="K38" s="94">
        <f t="shared" si="11"/>
        <v>0</v>
      </c>
    </row>
    <row r="39" spans="1:11" s="14" customFormat="1" ht="17" hidden="1" outlineLevel="1">
      <c r="A39" s="13" t="s">
        <v>12</v>
      </c>
      <c r="B39" s="30" t="s">
        <v>180</v>
      </c>
      <c r="C39" s="67"/>
      <c r="D39" s="59" t="s">
        <v>11</v>
      </c>
      <c r="E39" s="44">
        <f>IF((E40+E96+E112+E127+E141+E157+E173+E188+E197+E209+E220+E236+E249+E255+E261+E265)&gt;0,1,0)</f>
        <v>0</v>
      </c>
      <c r="F39" s="90">
        <f>IF(E39&gt;0,I39/E39,0)</f>
        <v>0</v>
      </c>
      <c r="G39" s="90">
        <f>IF(E39&gt;0,J39/E39,0)</f>
        <v>0</v>
      </c>
      <c r="H39" s="90">
        <f>F39+G39</f>
        <v>0</v>
      </c>
      <c r="I39" s="90">
        <f>I40+I54+I68+I82+I96+I112+I127+I141+I157+I173+I188+I197+I209+I220+I236+I243+I249+I255+I261+I265+I280+SUM(I293:I301)-I301</f>
        <v>0</v>
      </c>
      <c r="J39" s="90">
        <f>J40+J54+J68+J82+J96+J112+J127+J141+J157+J173+J188+J197+J209+J220+J236+J243+J249+J255+J261+J265+J280+SUM(J293:J301)-J301</f>
        <v>0</v>
      </c>
      <c r="K39" s="91">
        <f>I39+J39</f>
        <v>0</v>
      </c>
    </row>
    <row r="40" spans="1:11" ht="34" hidden="1" outlineLevel="2">
      <c r="A40" s="39" t="s">
        <v>107</v>
      </c>
      <c r="B40" s="31" t="s">
        <v>520</v>
      </c>
      <c r="C40" s="68"/>
      <c r="D40" s="60" t="s">
        <v>45</v>
      </c>
      <c r="E40" s="8"/>
      <c r="F40" s="93">
        <f>IF(E40&gt;0,I40/E40,0)</f>
        <v>0</v>
      </c>
      <c r="G40" s="93">
        <f>IF(E40&gt;0,J40/E40,0)</f>
        <v>0</v>
      </c>
      <c r="H40" s="93">
        <f>F40+G40</f>
        <v>0</v>
      </c>
      <c r="I40" s="93">
        <f>SUM(I41:I54)-I54</f>
        <v>0</v>
      </c>
      <c r="J40" s="93">
        <f>SUM(J41:J54)-J54</f>
        <v>0</v>
      </c>
      <c r="K40" s="94">
        <f t="shared" ref="K40:K103" si="12">I40+J40</f>
        <v>0</v>
      </c>
    </row>
    <row r="41" spans="1:11" s="5" customFormat="1" ht="34" hidden="1" outlineLevel="3">
      <c r="A41" s="41" t="s">
        <v>132</v>
      </c>
      <c r="B41" s="32" t="s">
        <v>204</v>
      </c>
      <c r="C41" s="68" t="s">
        <v>225</v>
      </c>
      <c r="D41" s="62" t="s">
        <v>25</v>
      </c>
      <c r="E41" s="8"/>
      <c r="F41" s="98"/>
      <c r="G41" s="98"/>
      <c r="H41" s="96">
        <f t="shared" ref="H41:H53" si="13">F41+G41</f>
        <v>0</v>
      </c>
      <c r="I41" s="96">
        <f t="shared" ref="I41:J53" si="14">$E41*F41</f>
        <v>0</v>
      </c>
      <c r="J41" s="96">
        <f t="shared" si="14"/>
        <v>0</v>
      </c>
      <c r="K41" s="94">
        <f t="shared" si="12"/>
        <v>0</v>
      </c>
    </row>
    <row r="42" spans="1:11" s="5" customFormat="1" ht="34" hidden="1" outlineLevel="3">
      <c r="A42" s="41" t="s">
        <v>133</v>
      </c>
      <c r="B42" s="32" t="s">
        <v>205</v>
      </c>
      <c r="C42" s="68" t="s">
        <v>323</v>
      </c>
      <c r="D42" s="62" t="s">
        <v>45</v>
      </c>
      <c r="E42" s="8"/>
      <c r="F42" s="98"/>
      <c r="G42" s="98"/>
      <c r="H42" s="96">
        <f t="shared" si="13"/>
        <v>0</v>
      </c>
      <c r="I42" s="96">
        <f t="shared" si="14"/>
        <v>0</v>
      </c>
      <c r="J42" s="96">
        <f t="shared" si="14"/>
        <v>0</v>
      </c>
      <c r="K42" s="94">
        <f t="shared" si="12"/>
        <v>0</v>
      </c>
    </row>
    <row r="43" spans="1:11" s="5" customFormat="1" ht="34" hidden="1" outlineLevel="3">
      <c r="A43" s="41" t="s">
        <v>134</v>
      </c>
      <c r="B43" s="32" t="s">
        <v>202</v>
      </c>
      <c r="C43" s="68" t="s">
        <v>225</v>
      </c>
      <c r="D43" s="62" t="s">
        <v>25</v>
      </c>
      <c r="E43" s="8"/>
      <c r="F43" s="98"/>
      <c r="G43" s="98"/>
      <c r="H43" s="96">
        <f t="shared" si="13"/>
        <v>0</v>
      </c>
      <c r="I43" s="96">
        <f t="shared" si="14"/>
        <v>0</v>
      </c>
      <c r="J43" s="96">
        <f t="shared" si="14"/>
        <v>0</v>
      </c>
      <c r="K43" s="94">
        <f t="shared" si="12"/>
        <v>0</v>
      </c>
    </row>
    <row r="44" spans="1:11" s="5" customFormat="1" ht="34" hidden="1" outlineLevel="3">
      <c r="A44" s="41" t="s">
        <v>135</v>
      </c>
      <c r="B44" s="32" t="s">
        <v>203</v>
      </c>
      <c r="C44" s="68" t="s">
        <v>225</v>
      </c>
      <c r="D44" s="62" t="s">
        <v>25</v>
      </c>
      <c r="E44" s="8"/>
      <c r="F44" s="98"/>
      <c r="G44" s="98"/>
      <c r="H44" s="96">
        <f t="shared" si="13"/>
        <v>0</v>
      </c>
      <c r="I44" s="96">
        <f t="shared" si="14"/>
        <v>0</v>
      </c>
      <c r="J44" s="96">
        <f t="shared" si="14"/>
        <v>0</v>
      </c>
      <c r="K44" s="94">
        <f t="shared" si="12"/>
        <v>0</v>
      </c>
    </row>
    <row r="45" spans="1:11" s="5" customFormat="1" ht="17" hidden="1" outlineLevel="3">
      <c r="A45" s="41" t="s">
        <v>174</v>
      </c>
      <c r="B45" s="32" t="s">
        <v>197</v>
      </c>
      <c r="C45" s="68"/>
      <c r="D45" s="62" t="s">
        <v>45</v>
      </c>
      <c r="E45" s="8"/>
      <c r="F45" s="98"/>
      <c r="G45" s="98"/>
      <c r="H45" s="96">
        <f t="shared" si="13"/>
        <v>0</v>
      </c>
      <c r="I45" s="96">
        <f t="shared" si="14"/>
        <v>0</v>
      </c>
      <c r="J45" s="96">
        <f t="shared" si="14"/>
        <v>0</v>
      </c>
      <c r="K45" s="94">
        <f t="shared" si="12"/>
        <v>0</v>
      </c>
    </row>
    <row r="46" spans="1:11" s="5" customFormat="1" ht="17" hidden="1" outlineLevel="3">
      <c r="A46" s="41" t="s">
        <v>175</v>
      </c>
      <c r="B46" s="32" t="s">
        <v>206</v>
      </c>
      <c r="C46" s="68"/>
      <c r="D46" s="62" t="s">
        <v>45</v>
      </c>
      <c r="E46" s="8"/>
      <c r="F46" s="98"/>
      <c r="G46" s="98"/>
      <c r="H46" s="96">
        <f t="shared" si="13"/>
        <v>0</v>
      </c>
      <c r="I46" s="96">
        <f t="shared" si="14"/>
        <v>0</v>
      </c>
      <c r="J46" s="96">
        <f t="shared" si="14"/>
        <v>0</v>
      </c>
      <c r="K46" s="94">
        <f t="shared" si="12"/>
        <v>0</v>
      </c>
    </row>
    <row r="47" spans="1:11" s="5" customFormat="1" ht="17" hidden="1" outlineLevel="3">
      <c r="A47" s="41" t="s">
        <v>176</v>
      </c>
      <c r="B47" s="32" t="s">
        <v>195</v>
      </c>
      <c r="C47" s="68" t="s">
        <v>196</v>
      </c>
      <c r="D47" s="62" t="s">
        <v>45</v>
      </c>
      <c r="E47" s="8"/>
      <c r="F47" s="98"/>
      <c r="G47" s="98"/>
      <c r="H47" s="96">
        <f t="shared" si="13"/>
        <v>0</v>
      </c>
      <c r="I47" s="96">
        <f t="shared" si="14"/>
        <v>0</v>
      </c>
      <c r="J47" s="96">
        <f t="shared" si="14"/>
        <v>0</v>
      </c>
      <c r="K47" s="94">
        <f t="shared" si="12"/>
        <v>0</v>
      </c>
    </row>
    <row r="48" spans="1:11" s="5" customFormat="1" ht="34" hidden="1" outlineLevel="3">
      <c r="A48" s="41" t="s">
        <v>177</v>
      </c>
      <c r="B48" s="32" t="s">
        <v>193</v>
      </c>
      <c r="C48" s="68" t="s">
        <v>194</v>
      </c>
      <c r="D48" s="62" t="s">
        <v>25</v>
      </c>
      <c r="E48" s="8"/>
      <c r="F48" s="98"/>
      <c r="G48" s="98"/>
      <c r="H48" s="96">
        <f t="shared" si="13"/>
        <v>0</v>
      </c>
      <c r="I48" s="96">
        <f t="shared" si="14"/>
        <v>0</v>
      </c>
      <c r="J48" s="96">
        <f t="shared" si="14"/>
        <v>0</v>
      </c>
      <c r="K48" s="94">
        <f t="shared" si="12"/>
        <v>0</v>
      </c>
    </row>
    <row r="49" spans="1:11" s="5" customFormat="1" ht="51" hidden="1" outlineLevel="3">
      <c r="A49" s="41" t="s">
        <v>178</v>
      </c>
      <c r="B49" s="32" t="s">
        <v>182</v>
      </c>
      <c r="C49" s="68" t="s">
        <v>296</v>
      </c>
      <c r="D49" s="62" t="s">
        <v>25</v>
      </c>
      <c r="E49" s="8"/>
      <c r="F49" s="98"/>
      <c r="G49" s="98"/>
      <c r="H49" s="96">
        <f t="shared" si="13"/>
        <v>0</v>
      </c>
      <c r="I49" s="96">
        <f t="shared" si="14"/>
        <v>0</v>
      </c>
      <c r="J49" s="96">
        <f t="shared" si="14"/>
        <v>0</v>
      </c>
      <c r="K49" s="94">
        <f t="shared" si="12"/>
        <v>0</v>
      </c>
    </row>
    <row r="50" spans="1:11" s="5" customFormat="1" ht="51" hidden="1" outlineLevel="3">
      <c r="A50" s="41" t="s">
        <v>179</v>
      </c>
      <c r="B50" s="32" t="s">
        <v>183</v>
      </c>
      <c r="C50" s="68" t="s">
        <v>296</v>
      </c>
      <c r="D50" s="62" t="s">
        <v>25</v>
      </c>
      <c r="E50" s="8"/>
      <c r="F50" s="98"/>
      <c r="G50" s="98"/>
      <c r="H50" s="96">
        <f t="shared" si="13"/>
        <v>0</v>
      </c>
      <c r="I50" s="96">
        <f t="shared" si="14"/>
        <v>0</v>
      </c>
      <c r="J50" s="96">
        <f t="shared" si="14"/>
        <v>0</v>
      </c>
      <c r="K50" s="94">
        <f t="shared" si="12"/>
        <v>0</v>
      </c>
    </row>
    <row r="51" spans="1:11" s="5" customFormat="1" hidden="1" outlineLevel="3">
      <c r="A51" s="41"/>
      <c r="B51" s="42"/>
      <c r="C51" s="68"/>
      <c r="D51" s="65"/>
      <c r="E51" s="8"/>
      <c r="F51" s="98"/>
      <c r="G51" s="98"/>
      <c r="H51" s="96">
        <f t="shared" si="13"/>
        <v>0</v>
      </c>
      <c r="I51" s="96">
        <f t="shared" si="14"/>
        <v>0</v>
      </c>
      <c r="J51" s="96">
        <f t="shared" si="14"/>
        <v>0</v>
      </c>
      <c r="K51" s="94">
        <f t="shared" si="12"/>
        <v>0</v>
      </c>
    </row>
    <row r="52" spans="1:11" s="5" customFormat="1" hidden="1" outlineLevel="3">
      <c r="A52" s="41"/>
      <c r="B52" s="42"/>
      <c r="C52" s="68"/>
      <c r="D52" s="65"/>
      <c r="E52" s="8"/>
      <c r="F52" s="98"/>
      <c r="G52" s="98"/>
      <c r="H52" s="96">
        <f t="shared" si="13"/>
        <v>0</v>
      </c>
      <c r="I52" s="96">
        <f t="shared" si="14"/>
        <v>0</v>
      </c>
      <c r="J52" s="96">
        <f t="shared" si="14"/>
        <v>0</v>
      </c>
      <c r="K52" s="94">
        <f t="shared" si="12"/>
        <v>0</v>
      </c>
    </row>
    <row r="53" spans="1:11" s="5" customFormat="1" hidden="1" outlineLevel="3">
      <c r="A53" s="41"/>
      <c r="B53" s="42"/>
      <c r="C53" s="68"/>
      <c r="D53" s="65"/>
      <c r="E53" s="8"/>
      <c r="F53" s="98"/>
      <c r="G53" s="98"/>
      <c r="H53" s="96">
        <f t="shared" si="13"/>
        <v>0</v>
      </c>
      <c r="I53" s="96">
        <f t="shared" si="14"/>
        <v>0</v>
      </c>
      <c r="J53" s="96">
        <f t="shared" si="14"/>
        <v>0</v>
      </c>
      <c r="K53" s="94">
        <f t="shared" si="12"/>
        <v>0</v>
      </c>
    </row>
    <row r="54" spans="1:11" ht="34" hidden="1" outlineLevel="2">
      <c r="A54" s="39" t="s">
        <v>108</v>
      </c>
      <c r="B54" s="31" t="s">
        <v>520</v>
      </c>
      <c r="C54" s="68"/>
      <c r="D54" s="60" t="s">
        <v>45</v>
      </c>
      <c r="E54" s="8"/>
      <c r="F54" s="93">
        <f>IF(E54&gt;0,I54/E54,0)</f>
        <v>0</v>
      </c>
      <c r="G54" s="93">
        <f>IF(E54&gt;0,J54/E54,0)</f>
        <v>0</v>
      </c>
      <c r="H54" s="93">
        <f>F54+G54</f>
        <v>0</v>
      </c>
      <c r="I54" s="93">
        <f>SUM(I55:I68)-I68</f>
        <v>0</v>
      </c>
      <c r="J54" s="93">
        <f>SUM(J55:J68)-J68</f>
        <v>0</v>
      </c>
      <c r="K54" s="94">
        <f t="shared" si="12"/>
        <v>0</v>
      </c>
    </row>
    <row r="55" spans="1:11" s="5" customFormat="1" ht="34" hidden="1" outlineLevel="3">
      <c r="A55" s="41" t="s">
        <v>185</v>
      </c>
      <c r="B55" s="32" t="s">
        <v>204</v>
      </c>
      <c r="C55" s="68" t="s">
        <v>225</v>
      </c>
      <c r="D55" s="62" t="s">
        <v>25</v>
      </c>
      <c r="E55" s="8"/>
      <c r="F55" s="98"/>
      <c r="G55" s="98"/>
      <c r="H55" s="96">
        <f t="shared" ref="H55:H67" si="15">F55+G55</f>
        <v>0</v>
      </c>
      <c r="I55" s="96">
        <f t="shared" ref="I55:J67" si="16">$E55*F55</f>
        <v>0</v>
      </c>
      <c r="J55" s="96">
        <f t="shared" si="16"/>
        <v>0</v>
      </c>
      <c r="K55" s="94">
        <f t="shared" si="12"/>
        <v>0</v>
      </c>
    </row>
    <row r="56" spans="1:11" s="5" customFormat="1" ht="34" hidden="1" outlineLevel="3">
      <c r="A56" s="41" t="s">
        <v>186</v>
      </c>
      <c r="B56" s="32" t="s">
        <v>205</v>
      </c>
      <c r="C56" s="68" t="s">
        <v>323</v>
      </c>
      <c r="D56" s="62" t="s">
        <v>45</v>
      </c>
      <c r="E56" s="8"/>
      <c r="F56" s="98"/>
      <c r="G56" s="98"/>
      <c r="H56" s="96">
        <f t="shared" si="15"/>
        <v>0</v>
      </c>
      <c r="I56" s="96">
        <f t="shared" si="16"/>
        <v>0</v>
      </c>
      <c r="J56" s="96">
        <f t="shared" si="16"/>
        <v>0</v>
      </c>
      <c r="K56" s="94">
        <f t="shared" si="12"/>
        <v>0</v>
      </c>
    </row>
    <row r="57" spans="1:11" s="5" customFormat="1" ht="34" hidden="1" outlineLevel="3">
      <c r="A57" s="41" t="s">
        <v>187</v>
      </c>
      <c r="B57" s="32" t="s">
        <v>202</v>
      </c>
      <c r="C57" s="68" t="s">
        <v>225</v>
      </c>
      <c r="D57" s="62" t="s">
        <v>25</v>
      </c>
      <c r="E57" s="8"/>
      <c r="F57" s="98"/>
      <c r="G57" s="98"/>
      <c r="H57" s="96">
        <f t="shared" si="15"/>
        <v>0</v>
      </c>
      <c r="I57" s="96">
        <f t="shared" si="16"/>
        <v>0</v>
      </c>
      <c r="J57" s="96">
        <f t="shared" si="16"/>
        <v>0</v>
      </c>
      <c r="K57" s="94">
        <f t="shared" si="12"/>
        <v>0</v>
      </c>
    </row>
    <row r="58" spans="1:11" s="5" customFormat="1" ht="34" hidden="1" outlineLevel="3">
      <c r="A58" s="41" t="s">
        <v>188</v>
      </c>
      <c r="B58" s="32" t="s">
        <v>203</v>
      </c>
      <c r="C58" s="68" t="s">
        <v>225</v>
      </c>
      <c r="D58" s="62" t="s">
        <v>25</v>
      </c>
      <c r="E58" s="8"/>
      <c r="F58" s="98"/>
      <c r="G58" s="98"/>
      <c r="H58" s="96">
        <f t="shared" si="15"/>
        <v>0</v>
      </c>
      <c r="I58" s="96">
        <f t="shared" si="16"/>
        <v>0</v>
      </c>
      <c r="J58" s="96">
        <f t="shared" si="16"/>
        <v>0</v>
      </c>
      <c r="K58" s="94">
        <f t="shared" si="12"/>
        <v>0</v>
      </c>
    </row>
    <row r="59" spans="1:11" s="5" customFormat="1" ht="17" hidden="1" outlineLevel="3">
      <c r="A59" s="41" t="s">
        <v>189</v>
      </c>
      <c r="B59" s="32" t="s">
        <v>197</v>
      </c>
      <c r="C59" s="68"/>
      <c r="D59" s="62" t="s">
        <v>45</v>
      </c>
      <c r="E59" s="8"/>
      <c r="F59" s="98"/>
      <c r="G59" s="98"/>
      <c r="H59" s="96">
        <f t="shared" si="15"/>
        <v>0</v>
      </c>
      <c r="I59" s="96">
        <f t="shared" si="16"/>
        <v>0</v>
      </c>
      <c r="J59" s="96">
        <f t="shared" si="16"/>
        <v>0</v>
      </c>
      <c r="K59" s="94">
        <f t="shared" si="12"/>
        <v>0</v>
      </c>
    </row>
    <row r="60" spans="1:11" s="5" customFormat="1" ht="17" hidden="1" outlineLevel="3">
      <c r="A60" s="41" t="s">
        <v>190</v>
      </c>
      <c r="B60" s="32" t="s">
        <v>206</v>
      </c>
      <c r="C60" s="68"/>
      <c r="D60" s="62" t="s">
        <v>45</v>
      </c>
      <c r="E60" s="8"/>
      <c r="F60" s="98"/>
      <c r="G60" s="98"/>
      <c r="H60" s="96">
        <f t="shared" si="15"/>
        <v>0</v>
      </c>
      <c r="I60" s="96">
        <f t="shared" si="16"/>
        <v>0</v>
      </c>
      <c r="J60" s="96">
        <f t="shared" si="16"/>
        <v>0</v>
      </c>
      <c r="K60" s="94">
        <f t="shared" si="12"/>
        <v>0</v>
      </c>
    </row>
    <row r="61" spans="1:11" s="5" customFormat="1" ht="17" hidden="1" outlineLevel="3">
      <c r="A61" s="41" t="s">
        <v>191</v>
      </c>
      <c r="B61" s="32" t="s">
        <v>195</v>
      </c>
      <c r="C61" s="68" t="s">
        <v>196</v>
      </c>
      <c r="D61" s="62" t="s">
        <v>45</v>
      </c>
      <c r="E61" s="8"/>
      <c r="F61" s="98"/>
      <c r="G61" s="98"/>
      <c r="H61" s="96">
        <f t="shared" si="15"/>
        <v>0</v>
      </c>
      <c r="I61" s="96">
        <f t="shared" si="16"/>
        <v>0</v>
      </c>
      <c r="J61" s="96">
        <f t="shared" si="16"/>
        <v>0</v>
      </c>
      <c r="K61" s="94">
        <f t="shared" si="12"/>
        <v>0</v>
      </c>
    </row>
    <row r="62" spans="1:11" s="5" customFormat="1" ht="34" hidden="1" outlineLevel="3">
      <c r="A62" s="41" t="s">
        <v>192</v>
      </c>
      <c r="B62" s="32" t="s">
        <v>193</v>
      </c>
      <c r="C62" s="68" t="s">
        <v>194</v>
      </c>
      <c r="D62" s="62" t="s">
        <v>25</v>
      </c>
      <c r="E62" s="8"/>
      <c r="F62" s="98"/>
      <c r="G62" s="98"/>
      <c r="H62" s="96">
        <f t="shared" si="15"/>
        <v>0</v>
      </c>
      <c r="I62" s="96">
        <f t="shared" si="16"/>
        <v>0</v>
      </c>
      <c r="J62" s="96">
        <f t="shared" si="16"/>
        <v>0</v>
      </c>
      <c r="K62" s="94">
        <f t="shared" si="12"/>
        <v>0</v>
      </c>
    </row>
    <row r="63" spans="1:11" s="5" customFormat="1" ht="51" hidden="1" outlineLevel="3">
      <c r="A63" s="41" t="s">
        <v>199</v>
      </c>
      <c r="B63" s="32" t="s">
        <v>182</v>
      </c>
      <c r="C63" s="68" t="s">
        <v>296</v>
      </c>
      <c r="D63" s="62" t="s">
        <v>25</v>
      </c>
      <c r="E63" s="8"/>
      <c r="F63" s="98"/>
      <c r="G63" s="98"/>
      <c r="H63" s="96">
        <f t="shared" si="15"/>
        <v>0</v>
      </c>
      <c r="I63" s="96">
        <f t="shared" si="16"/>
        <v>0</v>
      </c>
      <c r="J63" s="96">
        <f t="shared" si="16"/>
        <v>0</v>
      </c>
      <c r="K63" s="94">
        <f t="shared" si="12"/>
        <v>0</v>
      </c>
    </row>
    <row r="64" spans="1:11" s="5" customFormat="1" ht="51" hidden="1" outlineLevel="3">
      <c r="A64" s="41" t="s">
        <v>200</v>
      </c>
      <c r="B64" s="32" t="s">
        <v>183</v>
      </c>
      <c r="C64" s="68" t="s">
        <v>296</v>
      </c>
      <c r="D64" s="62" t="s">
        <v>25</v>
      </c>
      <c r="E64" s="8"/>
      <c r="F64" s="98"/>
      <c r="G64" s="98"/>
      <c r="H64" s="96">
        <f t="shared" si="15"/>
        <v>0</v>
      </c>
      <c r="I64" s="96">
        <f t="shared" si="16"/>
        <v>0</v>
      </c>
      <c r="J64" s="96">
        <f t="shared" si="16"/>
        <v>0</v>
      </c>
      <c r="K64" s="94">
        <f t="shared" si="12"/>
        <v>0</v>
      </c>
    </row>
    <row r="65" spans="1:11" s="5" customFormat="1" hidden="1" outlineLevel="3">
      <c r="A65" s="41"/>
      <c r="B65" s="42"/>
      <c r="C65" s="68"/>
      <c r="D65" s="65"/>
      <c r="E65" s="8"/>
      <c r="F65" s="98"/>
      <c r="G65" s="98"/>
      <c r="H65" s="96">
        <f t="shared" si="15"/>
        <v>0</v>
      </c>
      <c r="I65" s="96">
        <f t="shared" si="16"/>
        <v>0</v>
      </c>
      <c r="J65" s="96">
        <f t="shared" si="16"/>
        <v>0</v>
      </c>
      <c r="K65" s="94">
        <f t="shared" si="12"/>
        <v>0</v>
      </c>
    </row>
    <row r="66" spans="1:11" s="5" customFormat="1" hidden="1" outlineLevel="3">
      <c r="A66" s="41"/>
      <c r="B66" s="42"/>
      <c r="C66" s="68"/>
      <c r="D66" s="65"/>
      <c r="E66" s="8"/>
      <c r="F66" s="98"/>
      <c r="G66" s="98"/>
      <c r="H66" s="96">
        <f t="shared" si="15"/>
        <v>0</v>
      </c>
      <c r="I66" s="96">
        <f t="shared" si="16"/>
        <v>0</v>
      </c>
      <c r="J66" s="96">
        <f t="shared" si="16"/>
        <v>0</v>
      </c>
      <c r="K66" s="94">
        <f t="shared" si="12"/>
        <v>0</v>
      </c>
    </row>
    <row r="67" spans="1:11" s="5" customFormat="1" hidden="1" outlineLevel="3">
      <c r="A67" s="41"/>
      <c r="B67" s="42"/>
      <c r="C67" s="68"/>
      <c r="D67" s="65"/>
      <c r="E67" s="8"/>
      <c r="F67" s="98"/>
      <c r="G67" s="98"/>
      <c r="H67" s="96">
        <f t="shared" si="15"/>
        <v>0</v>
      </c>
      <c r="I67" s="96">
        <f t="shared" si="16"/>
        <v>0</v>
      </c>
      <c r="J67" s="96">
        <f t="shared" si="16"/>
        <v>0</v>
      </c>
      <c r="K67" s="94">
        <f t="shared" si="12"/>
        <v>0</v>
      </c>
    </row>
    <row r="68" spans="1:11" ht="34" hidden="1" outlineLevel="2">
      <c r="A68" s="39" t="s">
        <v>118</v>
      </c>
      <c r="B68" s="31" t="s">
        <v>520</v>
      </c>
      <c r="C68" s="68"/>
      <c r="D68" s="60" t="s">
        <v>45</v>
      </c>
      <c r="E68" s="8"/>
      <c r="F68" s="93">
        <f>IF(E68&gt;0,I68/E68,0)</f>
        <v>0</v>
      </c>
      <c r="G68" s="93">
        <f>IF(E68&gt;0,J68/E68,0)</f>
        <v>0</v>
      </c>
      <c r="H68" s="93">
        <f>F68+G68</f>
        <v>0</v>
      </c>
      <c r="I68" s="93">
        <f>SUM(I69:I82)-I82</f>
        <v>0</v>
      </c>
      <c r="J68" s="93">
        <f>SUM(J69:J82)-J82</f>
        <v>0</v>
      </c>
      <c r="K68" s="94">
        <f t="shared" si="12"/>
        <v>0</v>
      </c>
    </row>
    <row r="69" spans="1:11" s="5" customFormat="1" ht="34" hidden="1" outlineLevel="3">
      <c r="A69" s="41" t="s">
        <v>207</v>
      </c>
      <c r="B69" s="32" t="s">
        <v>204</v>
      </c>
      <c r="C69" s="68" t="s">
        <v>225</v>
      </c>
      <c r="D69" s="62" t="s">
        <v>25</v>
      </c>
      <c r="E69" s="8"/>
      <c r="F69" s="98"/>
      <c r="G69" s="98"/>
      <c r="H69" s="96">
        <f t="shared" ref="H69:H81" si="17">F69+G69</f>
        <v>0</v>
      </c>
      <c r="I69" s="96">
        <f t="shared" ref="I69:J81" si="18">$E69*F69</f>
        <v>0</v>
      </c>
      <c r="J69" s="96">
        <f t="shared" si="18"/>
        <v>0</v>
      </c>
      <c r="K69" s="94">
        <f t="shared" si="12"/>
        <v>0</v>
      </c>
    </row>
    <row r="70" spans="1:11" s="5" customFormat="1" ht="34" hidden="1" outlineLevel="3">
      <c r="A70" s="41" t="s">
        <v>208</v>
      </c>
      <c r="B70" s="32" t="s">
        <v>205</v>
      </c>
      <c r="C70" s="68" t="s">
        <v>323</v>
      </c>
      <c r="D70" s="62" t="s">
        <v>45</v>
      </c>
      <c r="E70" s="8"/>
      <c r="F70" s="98"/>
      <c r="G70" s="98"/>
      <c r="H70" s="96">
        <f t="shared" si="17"/>
        <v>0</v>
      </c>
      <c r="I70" s="96">
        <f t="shared" si="18"/>
        <v>0</v>
      </c>
      <c r="J70" s="96">
        <f t="shared" si="18"/>
        <v>0</v>
      </c>
      <c r="K70" s="94">
        <f t="shared" si="12"/>
        <v>0</v>
      </c>
    </row>
    <row r="71" spans="1:11" s="5" customFormat="1" ht="34" hidden="1" outlineLevel="3">
      <c r="A71" s="41" t="s">
        <v>209</v>
      </c>
      <c r="B71" s="32" t="s">
        <v>202</v>
      </c>
      <c r="C71" s="68" t="s">
        <v>225</v>
      </c>
      <c r="D71" s="62" t="s">
        <v>25</v>
      </c>
      <c r="E71" s="8"/>
      <c r="F71" s="98"/>
      <c r="G71" s="98"/>
      <c r="H71" s="96">
        <f t="shared" si="17"/>
        <v>0</v>
      </c>
      <c r="I71" s="96">
        <f t="shared" si="18"/>
        <v>0</v>
      </c>
      <c r="J71" s="96">
        <f t="shared" si="18"/>
        <v>0</v>
      </c>
      <c r="K71" s="94">
        <f t="shared" si="12"/>
        <v>0</v>
      </c>
    </row>
    <row r="72" spans="1:11" s="5" customFormat="1" ht="34" hidden="1" outlineLevel="3">
      <c r="A72" s="41" t="s">
        <v>210</v>
      </c>
      <c r="B72" s="32" t="s">
        <v>203</v>
      </c>
      <c r="C72" s="68" t="s">
        <v>225</v>
      </c>
      <c r="D72" s="62" t="s">
        <v>25</v>
      </c>
      <c r="E72" s="8"/>
      <c r="F72" s="98"/>
      <c r="G72" s="98"/>
      <c r="H72" s="96">
        <f t="shared" si="17"/>
        <v>0</v>
      </c>
      <c r="I72" s="96">
        <f t="shared" si="18"/>
        <v>0</v>
      </c>
      <c r="J72" s="96">
        <f t="shared" si="18"/>
        <v>0</v>
      </c>
      <c r="K72" s="94">
        <f t="shared" si="12"/>
        <v>0</v>
      </c>
    </row>
    <row r="73" spans="1:11" s="5" customFormat="1" ht="17" hidden="1" outlineLevel="3">
      <c r="A73" s="41" t="s">
        <v>211</v>
      </c>
      <c r="B73" s="32" t="s">
        <v>197</v>
      </c>
      <c r="C73" s="68"/>
      <c r="D73" s="62" t="s">
        <v>45</v>
      </c>
      <c r="E73" s="8"/>
      <c r="F73" s="98"/>
      <c r="G73" s="98"/>
      <c r="H73" s="96">
        <f t="shared" si="17"/>
        <v>0</v>
      </c>
      <c r="I73" s="96">
        <f t="shared" si="18"/>
        <v>0</v>
      </c>
      <c r="J73" s="96">
        <f t="shared" si="18"/>
        <v>0</v>
      </c>
      <c r="K73" s="94">
        <f t="shared" si="12"/>
        <v>0</v>
      </c>
    </row>
    <row r="74" spans="1:11" s="5" customFormat="1" ht="17" hidden="1" outlineLevel="3">
      <c r="A74" s="41" t="s">
        <v>212</v>
      </c>
      <c r="B74" s="32" t="s">
        <v>206</v>
      </c>
      <c r="C74" s="68"/>
      <c r="D74" s="62" t="s">
        <v>45</v>
      </c>
      <c r="E74" s="8"/>
      <c r="F74" s="98"/>
      <c r="G74" s="98"/>
      <c r="H74" s="96">
        <f t="shared" si="17"/>
        <v>0</v>
      </c>
      <c r="I74" s="96">
        <f t="shared" si="18"/>
        <v>0</v>
      </c>
      <c r="J74" s="96">
        <f t="shared" si="18"/>
        <v>0</v>
      </c>
      <c r="K74" s="94">
        <f t="shared" si="12"/>
        <v>0</v>
      </c>
    </row>
    <row r="75" spans="1:11" s="5" customFormat="1" ht="17" hidden="1" outlineLevel="3">
      <c r="A75" s="41" t="s">
        <v>213</v>
      </c>
      <c r="B75" s="32" t="s">
        <v>195</v>
      </c>
      <c r="C75" s="68" t="s">
        <v>196</v>
      </c>
      <c r="D75" s="62" t="s">
        <v>45</v>
      </c>
      <c r="E75" s="8"/>
      <c r="F75" s="98"/>
      <c r="G75" s="98"/>
      <c r="H75" s="96">
        <f t="shared" si="17"/>
        <v>0</v>
      </c>
      <c r="I75" s="96">
        <f t="shared" si="18"/>
        <v>0</v>
      </c>
      <c r="J75" s="96">
        <f t="shared" si="18"/>
        <v>0</v>
      </c>
      <c r="K75" s="94">
        <f t="shared" si="12"/>
        <v>0</v>
      </c>
    </row>
    <row r="76" spans="1:11" s="5" customFormat="1" ht="34" hidden="1" outlineLevel="3">
      <c r="A76" s="41" t="s">
        <v>214</v>
      </c>
      <c r="B76" s="32" t="s">
        <v>193</v>
      </c>
      <c r="C76" s="68" t="s">
        <v>194</v>
      </c>
      <c r="D76" s="62" t="s">
        <v>25</v>
      </c>
      <c r="E76" s="8"/>
      <c r="F76" s="98"/>
      <c r="G76" s="98"/>
      <c r="H76" s="96">
        <f t="shared" si="17"/>
        <v>0</v>
      </c>
      <c r="I76" s="96">
        <f t="shared" si="18"/>
        <v>0</v>
      </c>
      <c r="J76" s="96">
        <f t="shared" si="18"/>
        <v>0</v>
      </c>
      <c r="K76" s="94">
        <f t="shared" si="12"/>
        <v>0</v>
      </c>
    </row>
    <row r="77" spans="1:11" s="5" customFormat="1" ht="51" hidden="1" outlineLevel="3">
      <c r="A77" s="41" t="s">
        <v>215</v>
      </c>
      <c r="B77" s="32" t="s">
        <v>182</v>
      </c>
      <c r="C77" s="68" t="s">
        <v>296</v>
      </c>
      <c r="D77" s="62" t="s">
        <v>25</v>
      </c>
      <c r="E77" s="8"/>
      <c r="F77" s="98"/>
      <c r="G77" s="98"/>
      <c r="H77" s="96">
        <f t="shared" si="17"/>
        <v>0</v>
      </c>
      <c r="I77" s="96">
        <f t="shared" si="18"/>
        <v>0</v>
      </c>
      <c r="J77" s="96">
        <f t="shared" si="18"/>
        <v>0</v>
      </c>
      <c r="K77" s="94">
        <f t="shared" si="12"/>
        <v>0</v>
      </c>
    </row>
    <row r="78" spans="1:11" s="5" customFormat="1" ht="51" hidden="1" outlineLevel="3">
      <c r="A78" s="41" t="s">
        <v>216</v>
      </c>
      <c r="B78" s="32" t="s">
        <v>183</v>
      </c>
      <c r="C78" s="68" t="s">
        <v>296</v>
      </c>
      <c r="D78" s="62" t="s">
        <v>25</v>
      </c>
      <c r="E78" s="8"/>
      <c r="F78" s="98"/>
      <c r="G78" s="98"/>
      <c r="H78" s="96">
        <f t="shared" si="17"/>
        <v>0</v>
      </c>
      <c r="I78" s="96">
        <f t="shared" si="18"/>
        <v>0</v>
      </c>
      <c r="J78" s="96">
        <f t="shared" si="18"/>
        <v>0</v>
      </c>
      <c r="K78" s="94">
        <f t="shared" si="12"/>
        <v>0</v>
      </c>
    </row>
    <row r="79" spans="1:11" s="5" customFormat="1" hidden="1" outlineLevel="3">
      <c r="A79" s="41"/>
      <c r="B79" s="42"/>
      <c r="C79" s="68"/>
      <c r="D79" s="65"/>
      <c r="E79" s="8"/>
      <c r="F79" s="98"/>
      <c r="G79" s="98"/>
      <c r="H79" s="96">
        <f t="shared" si="17"/>
        <v>0</v>
      </c>
      <c r="I79" s="96">
        <f t="shared" si="18"/>
        <v>0</v>
      </c>
      <c r="J79" s="96">
        <f t="shared" si="18"/>
        <v>0</v>
      </c>
      <c r="K79" s="94">
        <f t="shared" si="12"/>
        <v>0</v>
      </c>
    </row>
    <row r="80" spans="1:11" s="5" customFormat="1" hidden="1" outlineLevel="3">
      <c r="A80" s="41"/>
      <c r="B80" s="42"/>
      <c r="C80" s="68"/>
      <c r="D80" s="65"/>
      <c r="E80" s="8"/>
      <c r="F80" s="98"/>
      <c r="G80" s="98"/>
      <c r="H80" s="96">
        <f t="shared" si="17"/>
        <v>0</v>
      </c>
      <c r="I80" s="96">
        <f t="shared" si="18"/>
        <v>0</v>
      </c>
      <c r="J80" s="96">
        <f t="shared" si="18"/>
        <v>0</v>
      </c>
      <c r="K80" s="94">
        <f t="shared" si="12"/>
        <v>0</v>
      </c>
    </row>
    <row r="81" spans="1:11" s="5" customFormat="1" hidden="1" outlineLevel="3">
      <c r="A81" s="41"/>
      <c r="B81" s="42"/>
      <c r="C81" s="68"/>
      <c r="D81" s="65"/>
      <c r="E81" s="8"/>
      <c r="F81" s="98"/>
      <c r="G81" s="98"/>
      <c r="H81" s="96">
        <f t="shared" si="17"/>
        <v>0</v>
      </c>
      <c r="I81" s="96">
        <f t="shared" si="18"/>
        <v>0</v>
      </c>
      <c r="J81" s="96">
        <f t="shared" si="18"/>
        <v>0</v>
      </c>
      <c r="K81" s="94">
        <f t="shared" si="12"/>
        <v>0</v>
      </c>
    </row>
    <row r="82" spans="1:11" ht="34" hidden="1" outlineLevel="2">
      <c r="A82" s="39" t="s">
        <v>119</v>
      </c>
      <c r="B82" s="31" t="s">
        <v>520</v>
      </c>
      <c r="C82" s="68"/>
      <c r="D82" s="60" t="s">
        <v>45</v>
      </c>
      <c r="E82" s="8"/>
      <c r="F82" s="93">
        <f>IF(E82&gt;0,I82/E82,0)</f>
        <v>0</v>
      </c>
      <c r="G82" s="93">
        <f>IF(E82&gt;0,J82/E82,0)</f>
        <v>0</v>
      </c>
      <c r="H82" s="93">
        <f>F82+G82</f>
        <v>0</v>
      </c>
      <c r="I82" s="93">
        <f>SUM(I83:I96)-I96</f>
        <v>0</v>
      </c>
      <c r="J82" s="93">
        <f>SUM(J83:J96)-J96</f>
        <v>0</v>
      </c>
      <c r="K82" s="94">
        <f t="shared" si="12"/>
        <v>0</v>
      </c>
    </row>
    <row r="83" spans="1:11" s="5" customFormat="1" ht="34" hidden="1" outlineLevel="3">
      <c r="A83" s="41" t="s">
        <v>159</v>
      </c>
      <c r="B83" s="32" t="s">
        <v>204</v>
      </c>
      <c r="C83" s="68" t="s">
        <v>225</v>
      </c>
      <c r="D83" s="62" t="s">
        <v>25</v>
      </c>
      <c r="E83" s="8"/>
      <c r="F83" s="98"/>
      <c r="G83" s="98"/>
      <c r="H83" s="96">
        <f t="shared" ref="H83:H95" si="19">F83+G83</f>
        <v>0</v>
      </c>
      <c r="I83" s="96">
        <f t="shared" ref="I83:J95" si="20">$E83*F83</f>
        <v>0</v>
      </c>
      <c r="J83" s="96">
        <f t="shared" si="20"/>
        <v>0</v>
      </c>
      <c r="K83" s="94">
        <f t="shared" si="12"/>
        <v>0</v>
      </c>
    </row>
    <row r="84" spans="1:11" s="5" customFormat="1" ht="34" hidden="1" outlineLevel="3">
      <c r="A84" s="41" t="s">
        <v>160</v>
      </c>
      <c r="B84" s="32" t="s">
        <v>205</v>
      </c>
      <c r="C84" s="68" t="s">
        <v>323</v>
      </c>
      <c r="D84" s="62" t="s">
        <v>45</v>
      </c>
      <c r="E84" s="8"/>
      <c r="F84" s="98"/>
      <c r="G84" s="98"/>
      <c r="H84" s="96">
        <f t="shared" si="19"/>
        <v>0</v>
      </c>
      <c r="I84" s="96">
        <f t="shared" si="20"/>
        <v>0</v>
      </c>
      <c r="J84" s="96">
        <f t="shared" si="20"/>
        <v>0</v>
      </c>
      <c r="K84" s="94">
        <f t="shared" si="12"/>
        <v>0</v>
      </c>
    </row>
    <row r="85" spans="1:11" s="5" customFormat="1" ht="34" hidden="1" outlineLevel="3">
      <c r="A85" s="41" t="s">
        <v>161</v>
      </c>
      <c r="B85" s="32" t="s">
        <v>202</v>
      </c>
      <c r="C85" s="68" t="s">
        <v>225</v>
      </c>
      <c r="D85" s="62" t="s">
        <v>25</v>
      </c>
      <c r="E85" s="8"/>
      <c r="F85" s="98"/>
      <c r="G85" s="98"/>
      <c r="H85" s="96">
        <f t="shared" si="19"/>
        <v>0</v>
      </c>
      <c r="I85" s="96">
        <f t="shared" si="20"/>
        <v>0</v>
      </c>
      <c r="J85" s="96">
        <f t="shared" si="20"/>
        <v>0</v>
      </c>
      <c r="K85" s="94">
        <f t="shared" si="12"/>
        <v>0</v>
      </c>
    </row>
    <row r="86" spans="1:11" s="5" customFormat="1" ht="34" hidden="1" outlineLevel="3">
      <c r="A86" s="41" t="s">
        <v>218</v>
      </c>
      <c r="B86" s="32" t="s">
        <v>203</v>
      </c>
      <c r="C86" s="68" t="s">
        <v>225</v>
      </c>
      <c r="D86" s="62" t="s">
        <v>25</v>
      </c>
      <c r="E86" s="8"/>
      <c r="F86" s="98"/>
      <c r="G86" s="98"/>
      <c r="H86" s="96">
        <f t="shared" si="19"/>
        <v>0</v>
      </c>
      <c r="I86" s="96">
        <f t="shared" si="20"/>
        <v>0</v>
      </c>
      <c r="J86" s="96">
        <f t="shared" si="20"/>
        <v>0</v>
      </c>
      <c r="K86" s="94">
        <f t="shared" si="12"/>
        <v>0</v>
      </c>
    </row>
    <row r="87" spans="1:11" s="5" customFormat="1" ht="17" hidden="1" outlineLevel="3">
      <c r="A87" s="41" t="s">
        <v>219</v>
      </c>
      <c r="B87" s="32" t="s">
        <v>197</v>
      </c>
      <c r="C87" s="68"/>
      <c r="D87" s="62" t="s">
        <v>45</v>
      </c>
      <c r="E87" s="8"/>
      <c r="F87" s="98"/>
      <c r="G87" s="98"/>
      <c r="H87" s="96">
        <f t="shared" si="19"/>
        <v>0</v>
      </c>
      <c r="I87" s="96">
        <f t="shared" si="20"/>
        <v>0</v>
      </c>
      <c r="J87" s="96">
        <f t="shared" si="20"/>
        <v>0</v>
      </c>
      <c r="K87" s="94">
        <f t="shared" si="12"/>
        <v>0</v>
      </c>
    </row>
    <row r="88" spans="1:11" s="5" customFormat="1" ht="17" hidden="1" outlineLevel="3">
      <c r="A88" s="41" t="s">
        <v>220</v>
      </c>
      <c r="B88" s="32" t="s">
        <v>206</v>
      </c>
      <c r="C88" s="68"/>
      <c r="D88" s="62" t="s">
        <v>45</v>
      </c>
      <c r="E88" s="8"/>
      <c r="F88" s="98"/>
      <c r="G88" s="98"/>
      <c r="H88" s="96">
        <f t="shared" si="19"/>
        <v>0</v>
      </c>
      <c r="I88" s="96">
        <f t="shared" si="20"/>
        <v>0</v>
      </c>
      <c r="J88" s="96">
        <f t="shared" si="20"/>
        <v>0</v>
      </c>
      <c r="K88" s="94">
        <f t="shared" si="12"/>
        <v>0</v>
      </c>
    </row>
    <row r="89" spans="1:11" s="5" customFormat="1" ht="17" hidden="1" outlineLevel="3">
      <c r="A89" s="41" t="s">
        <v>221</v>
      </c>
      <c r="B89" s="32" t="s">
        <v>195</v>
      </c>
      <c r="C89" s="68" t="s">
        <v>196</v>
      </c>
      <c r="D89" s="62" t="s">
        <v>45</v>
      </c>
      <c r="E89" s="8"/>
      <c r="F89" s="98"/>
      <c r="G89" s="98"/>
      <c r="H89" s="96">
        <f t="shared" si="19"/>
        <v>0</v>
      </c>
      <c r="I89" s="96">
        <f t="shared" si="20"/>
        <v>0</v>
      </c>
      <c r="J89" s="96">
        <f t="shared" si="20"/>
        <v>0</v>
      </c>
      <c r="K89" s="94">
        <f t="shared" si="12"/>
        <v>0</v>
      </c>
    </row>
    <row r="90" spans="1:11" s="5" customFormat="1" ht="34" hidden="1" outlineLevel="3">
      <c r="A90" s="41" t="s">
        <v>249</v>
      </c>
      <c r="B90" s="32" t="s">
        <v>193</v>
      </c>
      <c r="C90" s="68" t="s">
        <v>194</v>
      </c>
      <c r="D90" s="62" t="s">
        <v>25</v>
      </c>
      <c r="E90" s="8"/>
      <c r="F90" s="98"/>
      <c r="G90" s="98"/>
      <c r="H90" s="96">
        <f t="shared" si="19"/>
        <v>0</v>
      </c>
      <c r="I90" s="96">
        <f t="shared" si="20"/>
        <v>0</v>
      </c>
      <c r="J90" s="96">
        <f t="shared" si="20"/>
        <v>0</v>
      </c>
      <c r="K90" s="94">
        <f t="shared" si="12"/>
        <v>0</v>
      </c>
    </row>
    <row r="91" spans="1:11" s="5" customFormat="1" ht="51" hidden="1" outlineLevel="3">
      <c r="A91" s="41" t="s">
        <v>286</v>
      </c>
      <c r="B91" s="32" t="s">
        <v>182</v>
      </c>
      <c r="C91" s="68" t="s">
        <v>296</v>
      </c>
      <c r="D91" s="62" t="s">
        <v>25</v>
      </c>
      <c r="E91" s="8"/>
      <c r="F91" s="98"/>
      <c r="G91" s="98"/>
      <c r="H91" s="96">
        <f t="shared" si="19"/>
        <v>0</v>
      </c>
      <c r="I91" s="96">
        <f t="shared" si="20"/>
        <v>0</v>
      </c>
      <c r="J91" s="96">
        <f t="shared" si="20"/>
        <v>0</v>
      </c>
      <c r="K91" s="94">
        <f t="shared" si="12"/>
        <v>0</v>
      </c>
    </row>
    <row r="92" spans="1:11" s="5" customFormat="1" ht="51" hidden="1" outlineLevel="3">
      <c r="A92" s="41" t="s">
        <v>287</v>
      </c>
      <c r="B92" s="32" t="s">
        <v>183</v>
      </c>
      <c r="C92" s="68" t="s">
        <v>296</v>
      </c>
      <c r="D92" s="62" t="s">
        <v>25</v>
      </c>
      <c r="E92" s="8"/>
      <c r="F92" s="98"/>
      <c r="G92" s="98"/>
      <c r="H92" s="96">
        <f t="shared" si="19"/>
        <v>0</v>
      </c>
      <c r="I92" s="96">
        <f t="shared" si="20"/>
        <v>0</v>
      </c>
      <c r="J92" s="96">
        <f t="shared" si="20"/>
        <v>0</v>
      </c>
      <c r="K92" s="94">
        <f t="shared" si="12"/>
        <v>0</v>
      </c>
    </row>
    <row r="93" spans="1:11" s="5" customFormat="1" hidden="1" outlineLevel="3">
      <c r="A93" s="41"/>
      <c r="B93" s="42"/>
      <c r="C93" s="68"/>
      <c r="D93" s="65"/>
      <c r="E93" s="8"/>
      <c r="F93" s="98"/>
      <c r="G93" s="98"/>
      <c r="H93" s="96">
        <f t="shared" si="19"/>
        <v>0</v>
      </c>
      <c r="I93" s="96">
        <f t="shared" si="20"/>
        <v>0</v>
      </c>
      <c r="J93" s="96">
        <f t="shared" si="20"/>
        <v>0</v>
      </c>
      <c r="K93" s="94">
        <f t="shared" si="12"/>
        <v>0</v>
      </c>
    </row>
    <row r="94" spans="1:11" s="5" customFormat="1" hidden="1" outlineLevel="3">
      <c r="A94" s="41"/>
      <c r="B94" s="42"/>
      <c r="C94" s="68"/>
      <c r="D94" s="65"/>
      <c r="E94" s="8"/>
      <c r="F94" s="98"/>
      <c r="G94" s="98"/>
      <c r="H94" s="96">
        <f t="shared" si="19"/>
        <v>0</v>
      </c>
      <c r="I94" s="96">
        <f t="shared" si="20"/>
        <v>0</v>
      </c>
      <c r="J94" s="96">
        <f t="shared" si="20"/>
        <v>0</v>
      </c>
      <c r="K94" s="94">
        <f t="shared" si="12"/>
        <v>0</v>
      </c>
    </row>
    <row r="95" spans="1:11" s="5" customFormat="1" hidden="1" outlineLevel="3">
      <c r="A95" s="41"/>
      <c r="B95" s="42"/>
      <c r="C95" s="68"/>
      <c r="D95" s="65"/>
      <c r="E95" s="8"/>
      <c r="F95" s="98"/>
      <c r="G95" s="98"/>
      <c r="H95" s="96">
        <f t="shared" si="19"/>
        <v>0</v>
      </c>
      <c r="I95" s="96">
        <f t="shared" si="20"/>
        <v>0</v>
      </c>
      <c r="J95" s="96">
        <f t="shared" si="20"/>
        <v>0</v>
      </c>
      <c r="K95" s="94">
        <f t="shared" si="12"/>
        <v>0</v>
      </c>
    </row>
    <row r="96" spans="1:11" ht="17" hidden="1" outlineLevel="2">
      <c r="A96" s="39" t="s">
        <v>120</v>
      </c>
      <c r="B96" s="31" t="s">
        <v>198</v>
      </c>
      <c r="C96" s="68"/>
      <c r="D96" s="60" t="s">
        <v>45</v>
      </c>
      <c r="E96" s="8"/>
      <c r="F96" s="93">
        <f>IF(E96&gt;0,I96/E96,0)</f>
        <v>0</v>
      </c>
      <c r="G96" s="93">
        <f>IF(E96&gt;0,J96/E96,0)</f>
        <v>0</v>
      </c>
      <c r="H96" s="93">
        <f>F96+G96</f>
        <v>0</v>
      </c>
      <c r="I96" s="93">
        <f>SUM(I97:I112)-I112</f>
        <v>0</v>
      </c>
      <c r="J96" s="93">
        <f>SUM(J97:J112)-J112</f>
        <v>0</v>
      </c>
      <c r="K96" s="94">
        <f t="shared" si="12"/>
        <v>0</v>
      </c>
    </row>
    <row r="97" spans="1:11" s="5" customFormat="1" ht="34" hidden="1" outlineLevel="3">
      <c r="A97" s="41" t="s">
        <v>229</v>
      </c>
      <c r="B97" s="32" t="s">
        <v>204</v>
      </c>
      <c r="C97" s="68" t="s">
        <v>225</v>
      </c>
      <c r="D97" s="62" t="s">
        <v>25</v>
      </c>
      <c r="E97" s="8"/>
      <c r="F97" s="98"/>
      <c r="G97" s="98"/>
      <c r="H97" s="96">
        <f t="shared" ref="H97:H111" si="21">F97+G97</f>
        <v>0</v>
      </c>
      <c r="I97" s="96">
        <f t="shared" ref="I97:J111" si="22">$E97*F97</f>
        <v>0</v>
      </c>
      <c r="J97" s="96">
        <f t="shared" si="22"/>
        <v>0</v>
      </c>
      <c r="K97" s="94">
        <f t="shared" si="12"/>
        <v>0</v>
      </c>
    </row>
    <row r="98" spans="1:11" s="5" customFormat="1" ht="34" hidden="1" outlineLevel="3">
      <c r="A98" s="41" t="s">
        <v>230</v>
      </c>
      <c r="B98" s="32" t="s">
        <v>205</v>
      </c>
      <c r="C98" s="68" t="s">
        <v>323</v>
      </c>
      <c r="D98" s="62" t="s">
        <v>45</v>
      </c>
      <c r="E98" s="8"/>
      <c r="F98" s="98"/>
      <c r="G98" s="98"/>
      <c r="H98" s="96">
        <f t="shared" si="21"/>
        <v>0</v>
      </c>
      <c r="I98" s="96">
        <f t="shared" si="22"/>
        <v>0</v>
      </c>
      <c r="J98" s="96">
        <f t="shared" si="22"/>
        <v>0</v>
      </c>
      <c r="K98" s="94">
        <f t="shared" si="12"/>
        <v>0</v>
      </c>
    </row>
    <row r="99" spans="1:11" s="5" customFormat="1" ht="34" hidden="1" outlineLevel="3">
      <c r="A99" s="41" t="s">
        <v>231</v>
      </c>
      <c r="B99" s="32" t="s">
        <v>202</v>
      </c>
      <c r="C99" s="68" t="s">
        <v>225</v>
      </c>
      <c r="D99" s="62" t="s">
        <v>25</v>
      </c>
      <c r="E99" s="8"/>
      <c r="F99" s="98"/>
      <c r="G99" s="98"/>
      <c r="H99" s="96">
        <f t="shared" si="21"/>
        <v>0</v>
      </c>
      <c r="I99" s="96">
        <f t="shared" si="22"/>
        <v>0</v>
      </c>
      <c r="J99" s="96">
        <f t="shared" si="22"/>
        <v>0</v>
      </c>
      <c r="K99" s="94">
        <f t="shared" si="12"/>
        <v>0</v>
      </c>
    </row>
    <row r="100" spans="1:11" s="5" customFormat="1" ht="34" hidden="1" outlineLevel="3">
      <c r="A100" s="41" t="s">
        <v>232</v>
      </c>
      <c r="B100" s="32" t="s">
        <v>203</v>
      </c>
      <c r="C100" s="68" t="s">
        <v>225</v>
      </c>
      <c r="D100" s="62" t="s">
        <v>25</v>
      </c>
      <c r="E100" s="8"/>
      <c r="F100" s="98"/>
      <c r="G100" s="98"/>
      <c r="H100" s="96">
        <f t="shared" si="21"/>
        <v>0</v>
      </c>
      <c r="I100" s="96">
        <f t="shared" si="22"/>
        <v>0</v>
      </c>
      <c r="J100" s="96">
        <f t="shared" si="22"/>
        <v>0</v>
      </c>
      <c r="K100" s="94">
        <f t="shared" si="12"/>
        <v>0</v>
      </c>
    </row>
    <row r="101" spans="1:11" s="5" customFormat="1" ht="17" hidden="1" outlineLevel="3">
      <c r="A101" s="41" t="s">
        <v>233</v>
      </c>
      <c r="B101" s="32" t="s">
        <v>197</v>
      </c>
      <c r="C101" s="68"/>
      <c r="D101" s="62" t="s">
        <v>45</v>
      </c>
      <c r="E101" s="8"/>
      <c r="F101" s="98"/>
      <c r="G101" s="98"/>
      <c r="H101" s="96">
        <f t="shared" si="21"/>
        <v>0</v>
      </c>
      <c r="I101" s="96">
        <f t="shared" si="22"/>
        <v>0</v>
      </c>
      <c r="J101" s="96">
        <f t="shared" si="22"/>
        <v>0</v>
      </c>
      <c r="K101" s="94">
        <f t="shared" si="12"/>
        <v>0</v>
      </c>
    </row>
    <row r="102" spans="1:11" s="5" customFormat="1" ht="17" hidden="1" outlineLevel="3">
      <c r="A102" s="41" t="s">
        <v>234</v>
      </c>
      <c r="B102" s="32" t="s">
        <v>206</v>
      </c>
      <c r="C102" s="68"/>
      <c r="D102" s="62" t="s">
        <v>45</v>
      </c>
      <c r="E102" s="8"/>
      <c r="F102" s="98"/>
      <c r="G102" s="98"/>
      <c r="H102" s="96">
        <f t="shared" si="21"/>
        <v>0</v>
      </c>
      <c r="I102" s="96">
        <f t="shared" si="22"/>
        <v>0</v>
      </c>
      <c r="J102" s="96">
        <f t="shared" si="22"/>
        <v>0</v>
      </c>
      <c r="K102" s="94">
        <f t="shared" si="12"/>
        <v>0</v>
      </c>
    </row>
    <row r="103" spans="1:11" s="5" customFormat="1" ht="17" hidden="1" outlineLevel="3">
      <c r="A103" s="41" t="s">
        <v>235</v>
      </c>
      <c r="B103" s="32" t="s">
        <v>195</v>
      </c>
      <c r="C103" s="68" t="s">
        <v>196</v>
      </c>
      <c r="D103" s="62" t="s">
        <v>45</v>
      </c>
      <c r="E103" s="8"/>
      <c r="F103" s="98"/>
      <c r="G103" s="98"/>
      <c r="H103" s="96">
        <f t="shared" si="21"/>
        <v>0</v>
      </c>
      <c r="I103" s="96">
        <f t="shared" si="22"/>
        <v>0</v>
      </c>
      <c r="J103" s="96">
        <f t="shared" si="22"/>
        <v>0</v>
      </c>
      <c r="K103" s="94">
        <f t="shared" si="12"/>
        <v>0</v>
      </c>
    </row>
    <row r="104" spans="1:11" s="5" customFormat="1" ht="34" hidden="1" outlineLevel="3">
      <c r="A104" s="41" t="s">
        <v>236</v>
      </c>
      <c r="B104" s="32" t="s">
        <v>193</v>
      </c>
      <c r="C104" s="68" t="s">
        <v>194</v>
      </c>
      <c r="D104" s="62" t="s">
        <v>25</v>
      </c>
      <c r="E104" s="8"/>
      <c r="F104" s="98"/>
      <c r="G104" s="98"/>
      <c r="H104" s="96">
        <f t="shared" si="21"/>
        <v>0</v>
      </c>
      <c r="I104" s="96">
        <f t="shared" si="22"/>
        <v>0</v>
      </c>
      <c r="J104" s="96">
        <f t="shared" si="22"/>
        <v>0</v>
      </c>
      <c r="K104" s="94">
        <f t="shared" ref="K104:K156" si="23">I104+J104</f>
        <v>0</v>
      </c>
    </row>
    <row r="105" spans="1:11" s="5" customFormat="1" ht="51" hidden="1" outlineLevel="3">
      <c r="A105" s="41" t="s">
        <v>237</v>
      </c>
      <c r="B105" s="32" t="s">
        <v>182</v>
      </c>
      <c r="C105" s="68" t="s">
        <v>184</v>
      </c>
      <c r="D105" s="62" t="s">
        <v>25</v>
      </c>
      <c r="E105" s="8"/>
      <c r="F105" s="98"/>
      <c r="G105" s="98"/>
      <c r="H105" s="96">
        <f t="shared" si="21"/>
        <v>0</v>
      </c>
      <c r="I105" s="96">
        <f t="shared" si="22"/>
        <v>0</v>
      </c>
      <c r="J105" s="96">
        <f t="shared" si="22"/>
        <v>0</v>
      </c>
      <c r="K105" s="94">
        <f t="shared" si="23"/>
        <v>0</v>
      </c>
    </row>
    <row r="106" spans="1:11" s="5" customFormat="1" ht="51" hidden="1" outlineLevel="3">
      <c r="A106" s="41" t="s">
        <v>288</v>
      </c>
      <c r="B106" s="32" t="s">
        <v>183</v>
      </c>
      <c r="C106" s="68" t="s">
        <v>184</v>
      </c>
      <c r="D106" s="62" t="s">
        <v>25</v>
      </c>
      <c r="E106" s="8"/>
      <c r="F106" s="98"/>
      <c r="G106" s="98"/>
      <c r="H106" s="96">
        <f t="shared" si="21"/>
        <v>0</v>
      </c>
      <c r="I106" s="96">
        <f t="shared" si="22"/>
        <v>0</v>
      </c>
      <c r="J106" s="96">
        <f t="shared" si="22"/>
        <v>0</v>
      </c>
      <c r="K106" s="94">
        <f t="shared" si="23"/>
        <v>0</v>
      </c>
    </row>
    <row r="107" spans="1:11" s="5" customFormat="1" ht="34" hidden="1" outlineLevel="3">
      <c r="A107" s="41" t="s">
        <v>289</v>
      </c>
      <c r="B107" s="32" t="s">
        <v>201</v>
      </c>
      <c r="C107" s="68" t="s">
        <v>181</v>
      </c>
      <c r="D107" s="62" t="s">
        <v>25</v>
      </c>
      <c r="E107" s="8"/>
      <c r="F107" s="98"/>
      <c r="G107" s="98"/>
      <c r="H107" s="96">
        <f t="shared" si="21"/>
        <v>0</v>
      </c>
      <c r="I107" s="96">
        <f t="shared" si="22"/>
        <v>0</v>
      </c>
      <c r="J107" s="96">
        <f t="shared" si="22"/>
        <v>0</v>
      </c>
      <c r="K107" s="94">
        <f t="shared" si="23"/>
        <v>0</v>
      </c>
    </row>
    <row r="108" spans="1:11" s="5" customFormat="1" hidden="1" outlineLevel="3">
      <c r="A108" s="41"/>
      <c r="B108" s="42"/>
      <c r="C108" s="68"/>
      <c r="D108" s="65"/>
      <c r="E108" s="8"/>
      <c r="F108" s="98"/>
      <c r="G108" s="98"/>
      <c r="H108" s="96">
        <f t="shared" si="21"/>
        <v>0</v>
      </c>
      <c r="I108" s="96">
        <f t="shared" si="22"/>
        <v>0</v>
      </c>
      <c r="J108" s="96">
        <f t="shared" si="22"/>
        <v>0</v>
      </c>
      <c r="K108" s="94">
        <f t="shared" si="23"/>
        <v>0</v>
      </c>
    </row>
    <row r="109" spans="1:11" s="5" customFormat="1" hidden="1" outlineLevel="3">
      <c r="A109" s="41"/>
      <c r="B109" s="42"/>
      <c r="C109" s="68"/>
      <c r="D109" s="65"/>
      <c r="E109" s="8"/>
      <c r="F109" s="98"/>
      <c r="G109" s="98"/>
      <c r="H109" s="96">
        <f t="shared" si="21"/>
        <v>0</v>
      </c>
      <c r="I109" s="96">
        <f t="shared" si="22"/>
        <v>0</v>
      </c>
      <c r="J109" s="96">
        <f t="shared" si="22"/>
        <v>0</v>
      </c>
      <c r="K109" s="94">
        <f t="shared" si="23"/>
        <v>0</v>
      </c>
    </row>
    <row r="110" spans="1:11" s="5" customFormat="1" hidden="1" outlineLevel="3">
      <c r="A110" s="41"/>
      <c r="B110" s="42"/>
      <c r="C110" s="68"/>
      <c r="D110" s="65"/>
      <c r="E110" s="8"/>
      <c r="F110" s="98"/>
      <c r="G110" s="98"/>
      <c r="H110" s="96">
        <f t="shared" si="21"/>
        <v>0</v>
      </c>
      <c r="I110" s="96">
        <f t="shared" si="22"/>
        <v>0</v>
      </c>
      <c r="J110" s="96">
        <f t="shared" si="22"/>
        <v>0</v>
      </c>
      <c r="K110" s="94">
        <f t="shared" si="23"/>
        <v>0</v>
      </c>
    </row>
    <row r="111" spans="1:11" s="5" customFormat="1" hidden="1" outlineLevel="3">
      <c r="A111" s="41"/>
      <c r="B111" s="42"/>
      <c r="C111" s="68"/>
      <c r="D111" s="65"/>
      <c r="E111" s="8"/>
      <c r="F111" s="98"/>
      <c r="G111" s="98"/>
      <c r="H111" s="96">
        <f t="shared" si="21"/>
        <v>0</v>
      </c>
      <c r="I111" s="96">
        <f t="shared" si="22"/>
        <v>0</v>
      </c>
      <c r="J111" s="96">
        <f t="shared" si="22"/>
        <v>0</v>
      </c>
      <c r="K111" s="94">
        <f t="shared" si="23"/>
        <v>0</v>
      </c>
    </row>
    <row r="112" spans="1:11" ht="17" hidden="1" outlineLevel="2">
      <c r="A112" s="39" t="s">
        <v>239</v>
      </c>
      <c r="B112" s="31" t="s">
        <v>222</v>
      </c>
      <c r="C112" s="68"/>
      <c r="D112" s="60" t="s">
        <v>45</v>
      </c>
      <c r="E112" s="8"/>
      <c r="F112" s="93">
        <f>IF(E112&gt;0,I112/E112,0)</f>
        <v>0</v>
      </c>
      <c r="G112" s="93">
        <f>IF(E112&gt;0,J112/E112,0)</f>
        <v>0</v>
      </c>
      <c r="H112" s="93">
        <f>F112+G112</f>
        <v>0</v>
      </c>
      <c r="I112" s="93">
        <f>SUM(I113:I127)-I127</f>
        <v>0</v>
      </c>
      <c r="J112" s="93">
        <f>SUM(J113:J127)-J127</f>
        <v>0</v>
      </c>
      <c r="K112" s="94">
        <f t="shared" si="23"/>
        <v>0</v>
      </c>
    </row>
    <row r="113" spans="1:11" s="5" customFormat="1" ht="34" hidden="1" outlineLevel="3">
      <c r="A113" s="41" t="s">
        <v>240</v>
      </c>
      <c r="B113" s="32" t="s">
        <v>204</v>
      </c>
      <c r="C113" s="68" t="s">
        <v>225</v>
      </c>
      <c r="D113" s="62" t="s">
        <v>25</v>
      </c>
      <c r="E113" s="8"/>
      <c r="F113" s="98"/>
      <c r="G113" s="98"/>
      <c r="H113" s="96">
        <f t="shared" ref="H113:H126" si="24">F113+G113</f>
        <v>0</v>
      </c>
      <c r="I113" s="96">
        <f t="shared" ref="I113:J126" si="25">$E113*F113</f>
        <v>0</v>
      </c>
      <c r="J113" s="96">
        <f t="shared" si="25"/>
        <v>0</v>
      </c>
      <c r="K113" s="94">
        <f t="shared" si="23"/>
        <v>0</v>
      </c>
    </row>
    <row r="114" spans="1:11" s="5" customFormat="1" ht="34" hidden="1" outlineLevel="3">
      <c r="A114" s="41" t="s">
        <v>241</v>
      </c>
      <c r="B114" s="32" t="s">
        <v>205</v>
      </c>
      <c r="C114" s="68" t="s">
        <v>323</v>
      </c>
      <c r="D114" s="62" t="s">
        <v>45</v>
      </c>
      <c r="E114" s="8"/>
      <c r="F114" s="98"/>
      <c r="G114" s="98"/>
      <c r="H114" s="96">
        <f t="shared" si="24"/>
        <v>0</v>
      </c>
      <c r="I114" s="96">
        <f t="shared" si="25"/>
        <v>0</v>
      </c>
      <c r="J114" s="96">
        <f t="shared" si="25"/>
        <v>0</v>
      </c>
      <c r="K114" s="94">
        <f t="shared" si="23"/>
        <v>0</v>
      </c>
    </row>
    <row r="115" spans="1:11" s="5" customFormat="1" ht="34" hidden="1" outlineLevel="3">
      <c r="A115" s="41" t="s">
        <v>242</v>
      </c>
      <c r="B115" s="32" t="s">
        <v>202</v>
      </c>
      <c r="C115" s="68" t="s">
        <v>225</v>
      </c>
      <c r="D115" s="62" t="s">
        <v>25</v>
      </c>
      <c r="E115" s="8"/>
      <c r="F115" s="98"/>
      <c r="G115" s="98"/>
      <c r="H115" s="96">
        <f t="shared" si="24"/>
        <v>0</v>
      </c>
      <c r="I115" s="96">
        <f t="shared" si="25"/>
        <v>0</v>
      </c>
      <c r="J115" s="96">
        <f t="shared" si="25"/>
        <v>0</v>
      </c>
      <c r="K115" s="94">
        <f t="shared" si="23"/>
        <v>0</v>
      </c>
    </row>
    <row r="116" spans="1:11" s="5" customFormat="1" ht="34" hidden="1" outlineLevel="3">
      <c r="A116" s="41" t="s">
        <v>243</v>
      </c>
      <c r="B116" s="32" t="s">
        <v>203</v>
      </c>
      <c r="C116" s="68" t="s">
        <v>225</v>
      </c>
      <c r="D116" s="62" t="s">
        <v>25</v>
      </c>
      <c r="E116" s="8"/>
      <c r="F116" s="98"/>
      <c r="G116" s="98"/>
      <c r="H116" s="96">
        <f t="shared" si="24"/>
        <v>0</v>
      </c>
      <c r="I116" s="96">
        <f t="shared" si="25"/>
        <v>0</v>
      </c>
      <c r="J116" s="96">
        <f t="shared" si="25"/>
        <v>0</v>
      </c>
      <c r="K116" s="94">
        <f t="shared" si="23"/>
        <v>0</v>
      </c>
    </row>
    <row r="117" spans="1:11" s="5" customFormat="1" ht="17" hidden="1" outlineLevel="3">
      <c r="A117" s="41" t="s">
        <v>244</v>
      </c>
      <c r="B117" s="32" t="s">
        <v>197</v>
      </c>
      <c r="C117" s="68"/>
      <c r="D117" s="62" t="s">
        <v>45</v>
      </c>
      <c r="E117" s="8"/>
      <c r="F117" s="98"/>
      <c r="G117" s="98"/>
      <c r="H117" s="96">
        <f t="shared" si="24"/>
        <v>0</v>
      </c>
      <c r="I117" s="96">
        <f t="shared" si="25"/>
        <v>0</v>
      </c>
      <c r="J117" s="96">
        <f t="shared" si="25"/>
        <v>0</v>
      </c>
      <c r="K117" s="94">
        <f t="shared" si="23"/>
        <v>0</v>
      </c>
    </row>
    <row r="118" spans="1:11" s="5" customFormat="1" ht="17" hidden="1" outlineLevel="3">
      <c r="A118" s="41" t="s">
        <v>245</v>
      </c>
      <c r="B118" s="32" t="s">
        <v>206</v>
      </c>
      <c r="C118" s="68"/>
      <c r="D118" s="62" t="s">
        <v>45</v>
      </c>
      <c r="E118" s="8"/>
      <c r="F118" s="98"/>
      <c r="G118" s="98"/>
      <c r="H118" s="96">
        <f t="shared" si="24"/>
        <v>0</v>
      </c>
      <c r="I118" s="96">
        <f t="shared" si="25"/>
        <v>0</v>
      </c>
      <c r="J118" s="96">
        <f t="shared" si="25"/>
        <v>0</v>
      </c>
      <c r="K118" s="94">
        <f t="shared" si="23"/>
        <v>0</v>
      </c>
    </row>
    <row r="119" spans="1:11" s="5" customFormat="1" ht="34" hidden="1" outlineLevel="3">
      <c r="A119" s="41" t="s">
        <v>246</v>
      </c>
      <c r="B119" s="32" t="s">
        <v>193</v>
      </c>
      <c r="C119" s="68" t="s">
        <v>194</v>
      </c>
      <c r="D119" s="62" t="s">
        <v>25</v>
      </c>
      <c r="E119" s="8"/>
      <c r="F119" s="98"/>
      <c r="G119" s="98"/>
      <c r="H119" s="96">
        <f t="shared" si="24"/>
        <v>0</v>
      </c>
      <c r="I119" s="96">
        <f t="shared" si="25"/>
        <v>0</v>
      </c>
      <c r="J119" s="96">
        <f t="shared" si="25"/>
        <v>0</v>
      </c>
      <c r="K119" s="94">
        <f t="shared" si="23"/>
        <v>0</v>
      </c>
    </row>
    <row r="120" spans="1:11" s="5" customFormat="1" ht="17" hidden="1" outlineLevel="3">
      <c r="A120" s="41" t="s">
        <v>247</v>
      </c>
      <c r="B120" s="32" t="s">
        <v>294</v>
      </c>
      <c r="C120" s="68"/>
      <c r="D120" s="62" t="s">
        <v>45</v>
      </c>
      <c r="E120" s="8"/>
      <c r="F120" s="98"/>
      <c r="G120" s="98"/>
      <c r="H120" s="96"/>
      <c r="I120" s="96"/>
      <c r="J120" s="96"/>
      <c r="K120" s="94"/>
    </row>
    <row r="121" spans="1:11" s="5" customFormat="1" ht="34" hidden="1" outlineLevel="3">
      <c r="A121" s="41" t="s">
        <v>248</v>
      </c>
      <c r="B121" s="32" t="s">
        <v>285</v>
      </c>
      <c r="C121" s="68" t="s">
        <v>217</v>
      </c>
      <c r="D121" s="62" t="s">
        <v>45</v>
      </c>
      <c r="E121" s="8"/>
      <c r="F121" s="98"/>
      <c r="G121" s="98"/>
      <c r="H121" s="96">
        <f t="shared" si="24"/>
        <v>0</v>
      </c>
      <c r="I121" s="96">
        <f t="shared" si="25"/>
        <v>0</v>
      </c>
      <c r="J121" s="96">
        <f t="shared" si="25"/>
        <v>0</v>
      </c>
      <c r="K121" s="94">
        <f t="shared" si="23"/>
        <v>0</v>
      </c>
    </row>
    <row r="122" spans="1:11" s="5" customFormat="1" ht="34" hidden="1" outlineLevel="3">
      <c r="A122" s="41" t="s">
        <v>290</v>
      </c>
      <c r="B122" s="32" t="s">
        <v>223</v>
      </c>
      <c r="C122" s="68" t="s">
        <v>225</v>
      </c>
      <c r="D122" s="62" t="s">
        <v>25</v>
      </c>
      <c r="E122" s="8"/>
      <c r="F122" s="98"/>
      <c r="G122" s="98"/>
      <c r="H122" s="96">
        <f t="shared" si="24"/>
        <v>0</v>
      </c>
      <c r="I122" s="96">
        <f t="shared" si="25"/>
        <v>0</v>
      </c>
      <c r="J122" s="96">
        <f t="shared" si="25"/>
        <v>0</v>
      </c>
      <c r="K122" s="94">
        <f t="shared" si="23"/>
        <v>0</v>
      </c>
    </row>
    <row r="123" spans="1:11" s="5" customFormat="1" ht="17" hidden="1" outlineLevel="3">
      <c r="A123" s="41" t="s">
        <v>291</v>
      </c>
      <c r="B123" s="32" t="s">
        <v>224</v>
      </c>
      <c r="C123" s="68"/>
      <c r="D123" s="62" t="s">
        <v>45</v>
      </c>
      <c r="E123" s="8"/>
      <c r="F123" s="98"/>
      <c r="G123" s="98"/>
      <c r="H123" s="96">
        <f t="shared" si="24"/>
        <v>0</v>
      </c>
      <c r="I123" s="96">
        <f t="shared" si="25"/>
        <v>0</v>
      </c>
      <c r="J123" s="96">
        <f t="shared" si="25"/>
        <v>0</v>
      </c>
      <c r="K123" s="94">
        <f t="shared" si="23"/>
        <v>0</v>
      </c>
    </row>
    <row r="124" spans="1:11" s="5" customFormat="1" hidden="1" outlineLevel="3">
      <c r="A124" s="41"/>
      <c r="B124" s="42"/>
      <c r="C124" s="68"/>
      <c r="D124" s="65"/>
      <c r="E124" s="8"/>
      <c r="F124" s="98"/>
      <c r="G124" s="98"/>
      <c r="H124" s="96">
        <f t="shared" si="24"/>
        <v>0</v>
      </c>
      <c r="I124" s="96">
        <f t="shared" si="25"/>
        <v>0</v>
      </c>
      <c r="J124" s="96">
        <f t="shared" si="25"/>
        <v>0</v>
      </c>
      <c r="K124" s="94">
        <f t="shared" si="23"/>
        <v>0</v>
      </c>
    </row>
    <row r="125" spans="1:11" s="5" customFormat="1" hidden="1" outlineLevel="3">
      <c r="A125" s="41"/>
      <c r="B125" s="42"/>
      <c r="C125" s="68"/>
      <c r="D125" s="65"/>
      <c r="E125" s="8"/>
      <c r="F125" s="98"/>
      <c r="G125" s="98"/>
      <c r="H125" s="96">
        <f t="shared" si="24"/>
        <v>0</v>
      </c>
      <c r="I125" s="96">
        <f t="shared" si="25"/>
        <v>0</v>
      </c>
      <c r="J125" s="96">
        <f t="shared" si="25"/>
        <v>0</v>
      </c>
      <c r="K125" s="94">
        <f t="shared" si="23"/>
        <v>0</v>
      </c>
    </row>
    <row r="126" spans="1:11" s="5" customFormat="1" hidden="1" outlineLevel="3">
      <c r="A126" s="41"/>
      <c r="B126" s="42"/>
      <c r="C126" s="68"/>
      <c r="D126" s="65"/>
      <c r="E126" s="8"/>
      <c r="F126" s="98"/>
      <c r="G126" s="98"/>
      <c r="H126" s="96">
        <f t="shared" si="24"/>
        <v>0</v>
      </c>
      <c r="I126" s="96">
        <f t="shared" si="25"/>
        <v>0</v>
      </c>
      <c r="J126" s="96">
        <f t="shared" si="25"/>
        <v>0</v>
      </c>
      <c r="K126" s="94">
        <f t="shared" si="23"/>
        <v>0</v>
      </c>
    </row>
    <row r="127" spans="1:11" ht="17" hidden="1" outlineLevel="2">
      <c r="A127" s="39" t="s">
        <v>251</v>
      </c>
      <c r="B127" s="31" t="s">
        <v>284</v>
      </c>
      <c r="C127" s="68"/>
      <c r="D127" s="60" t="s">
        <v>45</v>
      </c>
      <c r="E127" s="8"/>
      <c r="F127" s="93">
        <f>IF(E127&gt;0,I127/E127,0)</f>
        <v>0</v>
      </c>
      <c r="G127" s="93">
        <f>IF(E127&gt;0,J127/E127,0)</f>
        <v>0</v>
      </c>
      <c r="H127" s="93">
        <f>F127+G127</f>
        <v>0</v>
      </c>
      <c r="I127" s="93">
        <f>SUM(I128:I141)-I141</f>
        <v>0</v>
      </c>
      <c r="J127" s="93">
        <f>SUM(J128:J141)-J141</f>
        <v>0</v>
      </c>
      <c r="K127" s="94">
        <f t="shared" si="23"/>
        <v>0</v>
      </c>
    </row>
    <row r="128" spans="1:11" s="5" customFormat="1" ht="34" hidden="1" outlineLevel="3">
      <c r="A128" s="41" t="s">
        <v>252</v>
      </c>
      <c r="B128" s="32" t="s">
        <v>204</v>
      </c>
      <c r="C128" s="68" t="s">
        <v>225</v>
      </c>
      <c r="D128" s="62" t="s">
        <v>25</v>
      </c>
      <c r="E128" s="8"/>
      <c r="F128" s="98"/>
      <c r="G128" s="98"/>
      <c r="H128" s="96">
        <f t="shared" ref="H128:H140" si="26">F128+G128</f>
        <v>0</v>
      </c>
      <c r="I128" s="96">
        <f t="shared" ref="I128:J140" si="27">$E128*F128</f>
        <v>0</v>
      </c>
      <c r="J128" s="96">
        <f t="shared" si="27"/>
        <v>0</v>
      </c>
      <c r="K128" s="94">
        <f t="shared" si="23"/>
        <v>0</v>
      </c>
    </row>
    <row r="129" spans="1:11" s="5" customFormat="1" ht="34" hidden="1" outlineLevel="3">
      <c r="A129" s="41" t="s">
        <v>256</v>
      </c>
      <c r="B129" s="32" t="s">
        <v>205</v>
      </c>
      <c r="C129" s="68" t="s">
        <v>323</v>
      </c>
      <c r="D129" s="62" t="s">
        <v>45</v>
      </c>
      <c r="E129" s="8"/>
      <c r="F129" s="98"/>
      <c r="G129" s="98"/>
      <c r="H129" s="96">
        <f t="shared" si="26"/>
        <v>0</v>
      </c>
      <c r="I129" s="96">
        <f t="shared" si="27"/>
        <v>0</v>
      </c>
      <c r="J129" s="96">
        <f t="shared" si="27"/>
        <v>0</v>
      </c>
      <c r="K129" s="94">
        <f t="shared" si="23"/>
        <v>0</v>
      </c>
    </row>
    <row r="130" spans="1:11" s="5" customFormat="1" ht="34" hidden="1" outlineLevel="3">
      <c r="A130" s="41" t="s">
        <v>257</v>
      </c>
      <c r="B130" s="32" t="s">
        <v>202</v>
      </c>
      <c r="C130" s="68" t="s">
        <v>225</v>
      </c>
      <c r="D130" s="62" t="s">
        <v>25</v>
      </c>
      <c r="E130" s="8"/>
      <c r="F130" s="98"/>
      <c r="G130" s="98"/>
      <c r="H130" s="96">
        <f t="shared" si="26"/>
        <v>0</v>
      </c>
      <c r="I130" s="96">
        <f t="shared" si="27"/>
        <v>0</v>
      </c>
      <c r="J130" s="96">
        <f t="shared" si="27"/>
        <v>0</v>
      </c>
      <c r="K130" s="94">
        <f t="shared" si="23"/>
        <v>0</v>
      </c>
    </row>
    <row r="131" spans="1:11" s="5" customFormat="1" ht="34" hidden="1" outlineLevel="3">
      <c r="A131" s="41" t="s">
        <v>258</v>
      </c>
      <c r="B131" s="32" t="s">
        <v>203</v>
      </c>
      <c r="C131" s="68" t="s">
        <v>225</v>
      </c>
      <c r="D131" s="62" t="s">
        <v>25</v>
      </c>
      <c r="E131" s="8"/>
      <c r="F131" s="98"/>
      <c r="G131" s="98"/>
      <c r="H131" s="96">
        <f t="shared" si="26"/>
        <v>0</v>
      </c>
      <c r="I131" s="96">
        <f t="shared" si="27"/>
        <v>0</v>
      </c>
      <c r="J131" s="96">
        <f t="shared" si="27"/>
        <v>0</v>
      </c>
      <c r="K131" s="94">
        <f t="shared" si="23"/>
        <v>0</v>
      </c>
    </row>
    <row r="132" spans="1:11" s="5" customFormat="1" ht="17" hidden="1" outlineLevel="3">
      <c r="A132" s="41" t="s">
        <v>259</v>
      </c>
      <c r="B132" s="32" t="s">
        <v>197</v>
      </c>
      <c r="C132" s="68"/>
      <c r="D132" s="62" t="s">
        <v>45</v>
      </c>
      <c r="E132" s="8"/>
      <c r="F132" s="98"/>
      <c r="G132" s="98"/>
      <c r="H132" s="96">
        <f t="shared" si="26"/>
        <v>0</v>
      </c>
      <c r="I132" s="96">
        <f t="shared" si="27"/>
        <v>0</v>
      </c>
      <c r="J132" s="96">
        <f t="shared" si="27"/>
        <v>0</v>
      </c>
      <c r="K132" s="94">
        <f t="shared" si="23"/>
        <v>0</v>
      </c>
    </row>
    <row r="133" spans="1:11" s="5" customFormat="1" ht="17" hidden="1" outlineLevel="3">
      <c r="A133" s="41" t="s">
        <v>260</v>
      </c>
      <c r="B133" s="32" t="s">
        <v>206</v>
      </c>
      <c r="C133" s="68"/>
      <c r="D133" s="62" t="s">
        <v>45</v>
      </c>
      <c r="E133" s="8"/>
      <c r="F133" s="98"/>
      <c r="G133" s="98"/>
      <c r="H133" s="96">
        <f t="shared" si="26"/>
        <v>0</v>
      </c>
      <c r="I133" s="96">
        <f t="shared" si="27"/>
        <v>0</v>
      </c>
      <c r="J133" s="96">
        <f t="shared" si="27"/>
        <v>0</v>
      </c>
      <c r="K133" s="94">
        <f t="shared" si="23"/>
        <v>0</v>
      </c>
    </row>
    <row r="134" spans="1:11" s="5" customFormat="1" ht="17" hidden="1" outlineLevel="3">
      <c r="A134" s="41" t="s">
        <v>261</v>
      </c>
      <c r="B134" s="32" t="s">
        <v>195</v>
      </c>
      <c r="C134" s="68" t="s">
        <v>196</v>
      </c>
      <c r="D134" s="62" t="s">
        <v>45</v>
      </c>
      <c r="E134" s="8"/>
      <c r="F134" s="98"/>
      <c r="G134" s="98"/>
      <c r="H134" s="96">
        <f t="shared" si="26"/>
        <v>0</v>
      </c>
      <c r="I134" s="96">
        <f t="shared" si="27"/>
        <v>0</v>
      </c>
      <c r="J134" s="96">
        <f t="shared" si="27"/>
        <v>0</v>
      </c>
      <c r="K134" s="94">
        <f t="shared" si="23"/>
        <v>0</v>
      </c>
    </row>
    <row r="135" spans="1:11" s="5" customFormat="1" ht="34" hidden="1" outlineLevel="3">
      <c r="A135" s="41" t="s">
        <v>262</v>
      </c>
      <c r="B135" s="32" t="s">
        <v>193</v>
      </c>
      <c r="C135" s="68" t="s">
        <v>194</v>
      </c>
      <c r="D135" s="62" t="s">
        <v>25</v>
      </c>
      <c r="E135" s="8"/>
      <c r="F135" s="98"/>
      <c r="G135" s="98"/>
      <c r="H135" s="96">
        <f t="shared" si="26"/>
        <v>0</v>
      </c>
      <c r="I135" s="96">
        <f t="shared" si="27"/>
        <v>0</v>
      </c>
      <c r="J135" s="96">
        <f t="shared" si="27"/>
        <v>0</v>
      </c>
      <c r="K135" s="94">
        <f t="shared" si="23"/>
        <v>0</v>
      </c>
    </row>
    <row r="136" spans="1:11" s="5" customFormat="1" ht="34" hidden="1" outlineLevel="3">
      <c r="A136" s="41" t="s">
        <v>263</v>
      </c>
      <c r="B136" s="32" t="s">
        <v>226</v>
      </c>
      <c r="C136" s="68" t="s">
        <v>227</v>
      </c>
      <c r="D136" s="62" t="s">
        <v>25</v>
      </c>
      <c r="E136" s="8"/>
      <c r="F136" s="98"/>
      <c r="G136" s="98"/>
      <c r="H136" s="96">
        <f t="shared" si="26"/>
        <v>0</v>
      </c>
      <c r="I136" s="96">
        <f t="shared" si="27"/>
        <v>0</v>
      </c>
      <c r="J136" s="96">
        <f t="shared" si="27"/>
        <v>0</v>
      </c>
      <c r="K136" s="94">
        <f t="shared" si="23"/>
        <v>0</v>
      </c>
    </row>
    <row r="137" spans="1:11" s="5" customFormat="1" ht="51" hidden="1" outlineLevel="3">
      <c r="A137" s="41" t="s">
        <v>297</v>
      </c>
      <c r="B137" s="32" t="s">
        <v>228</v>
      </c>
      <c r="C137" s="68" t="s">
        <v>238</v>
      </c>
      <c r="D137" s="62" t="s">
        <v>45</v>
      </c>
      <c r="E137" s="8"/>
      <c r="F137" s="98"/>
      <c r="G137" s="98"/>
      <c r="H137" s="96">
        <f t="shared" si="26"/>
        <v>0</v>
      </c>
      <c r="I137" s="96">
        <f t="shared" si="27"/>
        <v>0</v>
      </c>
      <c r="J137" s="96">
        <f t="shared" si="27"/>
        <v>0</v>
      </c>
      <c r="K137" s="94">
        <f t="shared" si="23"/>
        <v>0</v>
      </c>
    </row>
    <row r="138" spans="1:11" s="5" customFormat="1" hidden="1" outlineLevel="3">
      <c r="A138" s="41"/>
      <c r="B138" s="42"/>
      <c r="C138" s="68"/>
      <c r="D138" s="65"/>
      <c r="E138" s="8"/>
      <c r="F138" s="98"/>
      <c r="G138" s="98"/>
      <c r="H138" s="96">
        <f t="shared" si="26"/>
        <v>0</v>
      </c>
      <c r="I138" s="96">
        <f t="shared" si="27"/>
        <v>0</v>
      </c>
      <c r="J138" s="96">
        <f t="shared" si="27"/>
        <v>0</v>
      </c>
      <c r="K138" s="94">
        <f t="shared" si="23"/>
        <v>0</v>
      </c>
    </row>
    <row r="139" spans="1:11" s="5" customFormat="1" hidden="1" outlineLevel="3">
      <c r="A139" s="41"/>
      <c r="B139" s="42"/>
      <c r="C139" s="68"/>
      <c r="D139" s="65"/>
      <c r="E139" s="8"/>
      <c r="F139" s="98"/>
      <c r="G139" s="98"/>
      <c r="H139" s="96">
        <f t="shared" si="26"/>
        <v>0</v>
      </c>
      <c r="I139" s="96">
        <f t="shared" si="27"/>
        <v>0</v>
      </c>
      <c r="J139" s="96">
        <f t="shared" si="27"/>
        <v>0</v>
      </c>
      <c r="K139" s="94">
        <f t="shared" si="23"/>
        <v>0</v>
      </c>
    </row>
    <row r="140" spans="1:11" s="5" customFormat="1" hidden="1" outlineLevel="3">
      <c r="A140" s="41"/>
      <c r="B140" s="42"/>
      <c r="C140" s="68"/>
      <c r="D140" s="65"/>
      <c r="E140" s="8"/>
      <c r="F140" s="98"/>
      <c r="G140" s="98"/>
      <c r="H140" s="96">
        <f t="shared" si="26"/>
        <v>0</v>
      </c>
      <c r="I140" s="96">
        <f t="shared" si="27"/>
        <v>0</v>
      </c>
      <c r="J140" s="96">
        <f t="shared" si="27"/>
        <v>0</v>
      </c>
      <c r="K140" s="94">
        <f t="shared" si="23"/>
        <v>0</v>
      </c>
    </row>
    <row r="141" spans="1:11" ht="34" hidden="1" outlineLevel="2">
      <c r="A141" s="39" t="s">
        <v>253</v>
      </c>
      <c r="B141" s="31" t="s">
        <v>292</v>
      </c>
      <c r="C141" s="68"/>
      <c r="D141" s="60" t="s">
        <v>45</v>
      </c>
      <c r="E141" s="8"/>
      <c r="F141" s="93">
        <f>IF(E141&gt;0,I141/E141,0)</f>
        <v>0</v>
      </c>
      <c r="G141" s="93">
        <f>IF(E141&gt;0,J141/E141,0)</f>
        <v>0</v>
      </c>
      <c r="H141" s="93">
        <f>F141+G141</f>
        <v>0</v>
      </c>
      <c r="I141" s="93">
        <f>SUM(I142:I157)-I157</f>
        <v>0</v>
      </c>
      <c r="J141" s="93">
        <f>SUM(J142:J157)-J157</f>
        <v>0</v>
      </c>
      <c r="K141" s="94">
        <f t="shared" si="23"/>
        <v>0</v>
      </c>
    </row>
    <row r="142" spans="1:11" s="5" customFormat="1" ht="34" hidden="1" outlineLevel="3">
      <c r="A142" s="41" t="s">
        <v>255</v>
      </c>
      <c r="B142" s="32" t="s">
        <v>204</v>
      </c>
      <c r="C142" s="68" t="s">
        <v>225</v>
      </c>
      <c r="D142" s="62" t="s">
        <v>25</v>
      </c>
      <c r="E142" s="8"/>
      <c r="F142" s="98"/>
      <c r="G142" s="98"/>
      <c r="H142" s="96">
        <f t="shared" ref="H142:H156" si="28">F142+G142</f>
        <v>0</v>
      </c>
      <c r="I142" s="96">
        <f t="shared" ref="I142:J156" si="29">$E142*F142</f>
        <v>0</v>
      </c>
      <c r="J142" s="96">
        <f t="shared" si="29"/>
        <v>0</v>
      </c>
      <c r="K142" s="94">
        <f t="shared" si="23"/>
        <v>0</v>
      </c>
    </row>
    <row r="143" spans="1:11" s="5" customFormat="1" ht="34" hidden="1" outlineLevel="3">
      <c r="A143" s="41" t="s">
        <v>264</v>
      </c>
      <c r="B143" s="32" t="s">
        <v>205</v>
      </c>
      <c r="C143" s="68" t="s">
        <v>323</v>
      </c>
      <c r="D143" s="62" t="s">
        <v>45</v>
      </c>
      <c r="E143" s="8"/>
      <c r="F143" s="98"/>
      <c r="G143" s="98"/>
      <c r="H143" s="96">
        <f t="shared" si="28"/>
        <v>0</v>
      </c>
      <c r="I143" s="96">
        <f t="shared" si="29"/>
        <v>0</v>
      </c>
      <c r="J143" s="96">
        <f t="shared" si="29"/>
        <v>0</v>
      </c>
      <c r="K143" s="94">
        <f t="shared" si="23"/>
        <v>0</v>
      </c>
    </row>
    <row r="144" spans="1:11" s="5" customFormat="1" ht="34" hidden="1" outlineLevel="3">
      <c r="A144" s="41" t="s">
        <v>265</v>
      </c>
      <c r="B144" s="32" t="s">
        <v>202</v>
      </c>
      <c r="C144" s="68" t="s">
        <v>225</v>
      </c>
      <c r="D144" s="62" t="s">
        <v>25</v>
      </c>
      <c r="E144" s="8"/>
      <c r="F144" s="98"/>
      <c r="G144" s="98"/>
      <c r="H144" s="96">
        <f t="shared" si="28"/>
        <v>0</v>
      </c>
      <c r="I144" s="96">
        <f t="shared" si="29"/>
        <v>0</v>
      </c>
      <c r="J144" s="96">
        <f t="shared" si="29"/>
        <v>0</v>
      </c>
      <c r="K144" s="94">
        <f t="shared" si="23"/>
        <v>0</v>
      </c>
    </row>
    <row r="145" spans="1:11" s="5" customFormat="1" ht="34" hidden="1" outlineLevel="3">
      <c r="A145" s="41" t="s">
        <v>266</v>
      </c>
      <c r="B145" s="32" t="s">
        <v>203</v>
      </c>
      <c r="C145" s="68" t="s">
        <v>225</v>
      </c>
      <c r="D145" s="62" t="s">
        <v>25</v>
      </c>
      <c r="E145" s="8"/>
      <c r="F145" s="98"/>
      <c r="G145" s="98"/>
      <c r="H145" s="96">
        <f t="shared" si="28"/>
        <v>0</v>
      </c>
      <c r="I145" s="96">
        <f t="shared" si="29"/>
        <v>0</v>
      </c>
      <c r="J145" s="96">
        <f t="shared" si="29"/>
        <v>0</v>
      </c>
      <c r="K145" s="94">
        <f t="shared" si="23"/>
        <v>0</v>
      </c>
    </row>
    <row r="146" spans="1:11" s="5" customFormat="1" ht="17" hidden="1" outlineLevel="3">
      <c r="A146" s="41" t="s">
        <v>267</v>
      </c>
      <c r="B146" s="32" t="s">
        <v>197</v>
      </c>
      <c r="C146" s="68"/>
      <c r="D146" s="62" t="s">
        <v>45</v>
      </c>
      <c r="E146" s="8"/>
      <c r="F146" s="98"/>
      <c r="G146" s="98"/>
      <c r="H146" s="96">
        <f t="shared" si="28"/>
        <v>0</v>
      </c>
      <c r="I146" s="96">
        <f t="shared" si="29"/>
        <v>0</v>
      </c>
      <c r="J146" s="96">
        <f t="shared" si="29"/>
        <v>0</v>
      </c>
      <c r="K146" s="94">
        <f t="shared" si="23"/>
        <v>0</v>
      </c>
    </row>
    <row r="147" spans="1:11" s="5" customFormat="1" ht="17" hidden="1" outlineLevel="3">
      <c r="A147" s="41" t="s">
        <v>521</v>
      </c>
      <c r="B147" s="32" t="s">
        <v>206</v>
      </c>
      <c r="C147" s="68"/>
      <c r="D147" s="62" t="s">
        <v>45</v>
      </c>
      <c r="E147" s="8"/>
      <c r="F147" s="98"/>
      <c r="G147" s="98"/>
      <c r="H147" s="96">
        <f t="shared" si="28"/>
        <v>0</v>
      </c>
      <c r="I147" s="96">
        <f t="shared" si="29"/>
        <v>0</v>
      </c>
      <c r="J147" s="96">
        <f t="shared" si="29"/>
        <v>0</v>
      </c>
      <c r="K147" s="94">
        <f t="shared" si="23"/>
        <v>0</v>
      </c>
    </row>
    <row r="148" spans="1:11" s="5" customFormat="1" ht="17" hidden="1" outlineLevel="3">
      <c r="A148" s="41" t="s">
        <v>522</v>
      </c>
      <c r="B148" s="32" t="s">
        <v>195</v>
      </c>
      <c r="C148" s="68" t="s">
        <v>196</v>
      </c>
      <c r="D148" s="62" t="s">
        <v>45</v>
      </c>
      <c r="E148" s="8"/>
      <c r="F148" s="98"/>
      <c r="G148" s="98"/>
      <c r="H148" s="96">
        <f t="shared" si="28"/>
        <v>0</v>
      </c>
      <c r="I148" s="96">
        <f t="shared" si="29"/>
        <v>0</v>
      </c>
      <c r="J148" s="96">
        <f t="shared" si="29"/>
        <v>0</v>
      </c>
      <c r="K148" s="94">
        <f t="shared" si="23"/>
        <v>0</v>
      </c>
    </row>
    <row r="149" spans="1:11" s="5" customFormat="1" ht="34" hidden="1" outlineLevel="3">
      <c r="A149" s="41" t="s">
        <v>523</v>
      </c>
      <c r="B149" s="32" t="s">
        <v>193</v>
      </c>
      <c r="C149" s="68" t="s">
        <v>194</v>
      </c>
      <c r="D149" s="62" t="s">
        <v>25</v>
      </c>
      <c r="E149" s="8"/>
      <c r="F149" s="98"/>
      <c r="G149" s="98"/>
      <c r="H149" s="96">
        <f t="shared" si="28"/>
        <v>0</v>
      </c>
      <c r="I149" s="96">
        <f t="shared" si="29"/>
        <v>0</v>
      </c>
      <c r="J149" s="96">
        <f t="shared" si="29"/>
        <v>0</v>
      </c>
      <c r="K149" s="94">
        <f t="shared" si="23"/>
        <v>0</v>
      </c>
    </row>
    <row r="150" spans="1:11" s="5" customFormat="1" ht="34" hidden="1" outlineLevel="3">
      <c r="A150" s="41" t="s">
        <v>524</v>
      </c>
      <c r="B150" s="32" t="s">
        <v>226</v>
      </c>
      <c r="C150" s="68" t="s">
        <v>227</v>
      </c>
      <c r="D150" s="62" t="s">
        <v>25</v>
      </c>
      <c r="E150" s="8"/>
      <c r="F150" s="98"/>
      <c r="G150" s="98"/>
      <c r="H150" s="96">
        <f t="shared" si="28"/>
        <v>0</v>
      </c>
      <c r="I150" s="96">
        <f t="shared" si="29"/>
        <v>0</v>
      </c>
      <c r="J150" s="96">
        <f t="shared" si="29"/>
        <v>0</v>
      </c>
      <c r="K150" s="94">
        <f t="shared" si="23"/>
        <v>0</v>
      </c>
    </row>
    <row r="151" spans="1:11" s="5" customFormat="1" ht="51" hidden="1" outlineLevel="3">
      <c r="A151" s="41" t="s">
        <v>525</v>
      </c>
      <c r="B151" s="32" t="s">
        <v>228</v>
      </c>
      <c r="C151" s="68" t="s">
        <v>238</v>
      </c>
      <c r="D151" s="62" t="s">
        <v>45</v>
      </c>
      <c r="E151" s="8"/>
      <c r="F151" s="98"/>
      <c r="G151" s="98"/>
      <c r="H151" s="96">
        <f t="shared" si="28"/>
        <v>0</v>
      </c>
      <c r="I151" s="96">
        <f t="shared" si="29"/>
        <v>0</v>
      </c>
      <c r="J151" s="96">
        <f t="shared" si="29"/>
        <v>0</v>
      </c>
      <c r="K151" s="94">
        <f t="shared" si="23"/>
        <v>0</v>
      </c>
    </row>
    <row r="152" spans="1:11" s="5" customFormat="1" ht="51" hidden="1" outlineLevel="3">
      <c r="A152" s="41" t="s">
        <v>526</v>
      </c>
      <c r="B152" s="32" t="s">
        <v>228</v>
      </c>
      <c r="C152" s="68" t="s">
        <v>238</v>
      </c>
      <c r="D152" s="62" t="s">
        <v>45</v>
      </c>
      <c r="E152" s="8"/>
      <c r="F152" s="98"/>
      <c r="G152" s="98"/>
      <c r="H152" s="96">
        <f t="shared" si="28"/>
        <v>0</v>
      </c>
      <c r="I152" s="96">
        <f t="shared" si="29"/>
        <v>0</v>
      </c>
      <c r="J152" s="96">
        <f t="shared" si="29"/>
        <v>0</v>
      </c>
      <c r="K152" s="94">
        <f t="shared" si="23"/>
        <v>0</v>
      </c>
    </row>
    <row r="153" spans="1:11" s="5" customFormat="1" ht="51" hidden="1" outlineLevel="3">
      <c r="A153" s="41" t="s">
        <v>527</v>
      </c>
      <c r="B153" s="32" t="s">
        <v>228</v>
      </c>
      <c r="C153" s="68" t="s">
        <v>238</v>
      </c>
      <c r="D153" s="62" t="s">
        <v>45</v>
      </c>
      <c r="E153" s="8"/>
      <c r="F153" s="98"/>
      <c r="G153" s="98"/>
      <c r="H153" s="96">
        <f t="shared" si="28"/>
        <v>0</v>
      </c>
      <c r="I153" s="96">
        <f t="shared" si="29"/>
        <v>0</v>
      </c>
      <c r="J153" s="96">
        <f t="shared" si="29"/>
        <v>0</v>
      </c>
      <c r="K153" s="94">
        <f t="shared" si="23"/>
        <v>0</v>
      </c>
    </row>
    <row r="154" spans="1:11" s="5" customFormat="1" hidden="1" outlineLevel="3">
      <c r="A154" s="41"/>
      <c r="B154" s="42"/>
      <c r="C154" s="68"/>
      <c r="D154" s="65"/>
      <c r="E154" s="8"/>
      <c r="F154" s="98"/>
      <c r="G154" s="98"/>
      <c r="H154" s="96">
        <f t="shared" si="28"/>
        <v>0</v>
      </c>
      <c r="I154" s="96">
        <f t="shared" si="29"/>
        <v>0</v>
      </c>
      <c r="J154" s="96">
        <f t="shared" si="29"/>
        <v>0</v>
      </c>
      <c r="K154" s="94">
        <f t="shared" si="23"/>
        <v>0</v>
      </c>
    </row>
    <row r="155" spans="1:11" s="5" customFormat="1" hidden="1" outlineLevel="3">
      <c r="A155" s="41"/>
      <c r="B155" s="42"/>
      <c r="C155" s="68"/>
      <c r="D155" s="65"/>
      <c r="E155" s="8"/>
      <c r="F155" s="98"/>
      <c r="G155" s="98"/>
      <c r="H155" s="96">
        <f t="shared" si="28"/>
        <v>0</v>
      </c>
      <c r="I155" s="96">
        <f t="shared" si="29"/>
        <v>0</v>
      </c>
      <c r="J155" s="96">
        <f t="shared" si="29"/>
        <v>0</v>
      </c>
      <c r="K155" s="94">
        <f t="shared" si="23"/>
        <v>0</v>
      </c>
    </row>
    <row r="156" spans="1:11" s="5" customFormat="1" hidden="1" outlineLevel="3">
      <c r="A156" s="41"/>
      <c r="B156" s="42"/>
      <c r="C156" s="68"/>
      <c r="D156" s="65"/>
      <c r="E156" s="8"/>
      <c r="F156" s="98"/>
      <c r="G156" s="98"/>
      <c r="H156" s="96">
        <f t="shared" si="28"/>
        <v>0</v>
      </c>
      <c r="I156" s="96">
        <f t="shared" si="29"/>
        <v>0</v>
      </c>
      <c r="J156" s="96">
        <f t="shared" si="29"/>
        <v>0</v>
      </c>
      <c r="K156" s="94">
        <f t="shared" si="23"/>
        <v>0</v>
      </c>
    </row>
    <row r="157" spans="1:11" ht="34" hidden="1" outlineLevel="2">
      <c r="A157" s="39" t="s">
        <v>254</v>
      </c>
      <c r="B157" s="31" t="s">
        <v>293</v>
      </c>
      <c r="C157" s="68"/>
      <c r="D157" s="60" t="s">
        <v>45</v>
      </c>
      <c r="E157" s="8"/>
      <c r="F157" s="93">
        <f>IF(E157&gt;0,I157/E157,0)</f>
        <v>0</v>
      </c>
      <c r="G157" s="93">
        <f>IF(E157&gt;0,J157/E157,0)</f>
        <v>0</v>
      </c>
      <c r="H157" s="93">
        <f>F157+G157</f>
        <v>0</v>
      </c>
      <c r="I157" s="93">
        <f>SUM(I158:I173)-I173</f>
        <v>0</v>
      </c>
      <c r="J157" s="93">
        <f>SUM(J158:J173)-J173</f>
        <v>0</v>
      </c>
      <c r="K157" s="94">
        <f>I157+J157</f>
        <v>0</v>
      </c>
    </row>
    <row r="158" spans="1:11" s="5" customFormat="1" ht="34" hidden="1" outlineLevel="3">
      <c r="A158" s="41" t="s">
        <v>268</v>
      </c>
      <c r="B158" s="32" t="s">
        <v>204</v>
      </c>
      <c r="C158" s="68" t="s">
        <v>225</v>
      </c>
      <c r="D158" s="62" t="s">
        <v>25</v>
      </c>
      <c r="E158" s="8"/>
      <c r="F158" s="98"/>
      <c r="G158" s="98"/>
      <c r="H158" s="96">
        <f t="shared" ref="H158:H172" si="30">F158+G158</f>
        <v>0</v>
      </c>
      <c r="I158" s="96">
        <f t="shared" ref="I158:J172" si="31">$E158*F158</f>
        <v>0</v>
      </c>
      <c r="J158" s="96">
        <f t="shared" si="31"/>
        <v>0</v>
      </c>
      <c r="K158" s="94">
        <f t="shared" ref="K158:K221" si="32">I158+J158</f>
        <v>0</v>
      </c>
    </row>
    <row r="159" spans="1:11" s="5" customFormat="1" ht="34" hidden="1" outlineLevel="3">
      <c r="A159" s="41" t="s">
        <v>269</v>
      </c>
      <c r="B159" s="32" t="s">
        <v>205</v>
      </c>
      <c r="C159" s="68" t="s">
        <v>323</v>
      </c>
      <c r="D159" s="62" t="s">
        <v>45</v>
      </c>
      <c r="E159" s="8"/>
      <c r="F159" s="98"/>
      <c r="G159" s="98"/>
      <c r="H159" s="96">
        <f t="shared" si="30"/>
        <v>0</v>
      </c>
      <c r="I159" s="96">
        <f t="shared" si="31"/>
        <v>0</v>
      </c>
      <c r="J159" s="96">
        <f t="shared" si="31"/>
        <v>0</v>
      </c>
      <c r="K159" s="94">
        <f t="shared" si="32"/>
        <v>0</v>
      </c>
    </row>
    <row r="160" spans="1:11" s="5" customFormat="1" ht="34" hidden="1" outlineLevel="3">
      <c r="A160" s="41" t="s">
        <v>270</v>
      </c>
      <c r="B160" s="32" t="s">
        <v>202</v>
      </c>
      <c r="C160" s="68" t="s">
        <v>225</v>
      </c>
      <c r="D160" s="62" t="s">
        <v>25</v>
      </c>
      <c r="E160" s="8"/>
      <c r="F160" s="98"/>
      <c r="G160" s="98"/>
      <c r="H160" s="96">
        <f t="shared" si="30"/>
        <v>0</v>
      </c>
      <c r="I160" s="96">
        <f t="shared" si="31"/>
        <v>0</v>
      </c>
      <c r="J160" s="96">
        <f t="shared" si="31"/>
        <v>0</v>
      </c>
      <c r="K160" s="94">
        <f t="shared" si="32"/>
        <v>0</v>
      </c>
    </row>
    <row r="161" spans="1:11" s="5" customFormat="1" ht="34" hidden="1" outlineLevel="3">
      <c r="A161" s="41" t="s">
        <v>271</v>
      </c>
      <c r="B161" s="32" t="s">
        <v>203</v>
      </c>
      <c r="C161" s="68" t="s">
        <v>225</v>
      </c>
      <c r="D161" s="62" t="s">
        <v>25</v>
      </c>
      <c r="E161" s="8"/>
      <c r="F161" s="98"/>
      <c r="G161" s="98"/>
      <c r="H161" s="96">
        <f t="shared" si="30"/>
        <v>0</v>
      </c>
      <c r="I161" s="96">
        <f t="shared" si="31"/>
        <v>0</v>
      </c>
      <c r="J161" s="96">
        <f t="shared" si="31"/>
        <v>0</v>
      </c>
      <c r="K161" s="94">
        <f t="shared" si="32"/>
        <v>0</v>
      </c>
    </row>
    <row r="162" spans="1:11" s="5" customFormat="1" ht="17" hidden="1" outlineLevel="3">
      <c r="A162" s="41" t="s">
        <v>272</v>
      </c>
      <c r="B162" s="32" t="s">
        <v>197</v>
      </c>
      <c r="C162" s="68"/>
      <c r="D162" s="62" t="s">
        <v>45</v>
      </c>
      <c r="E162" s="8"/>
      <c r="F162" s="98"/>
      <c r="G162" s="98"/>
      <c r="H162" s="96">
        <f t="shared" si="30"/>
        <v>0</v>
      </c>
      <c r="I162" s="96">
        <f t="shared" si="31"/>
        <v>0</v>
      </c>
      <c r="J162" s="96">
        <f t="shared" si="31"/>
        <v>0</v>
      </c>
      <c r="K162" s="94">
        <f t="shared" si="32"/>
        <v>0</v>
      </c>
    </row>
    <row r="163" spans="1:11" s="5" customFormat="1" ht="17" hidden="1" outlineLevel="3">
      <c r="A163" s="41" t="s">
        <v>273</v>
      </c>
      <c r="B163" s="32" t="s">
        <v>206</v>
      </c>
      <c r="C163" s="68"/>
      <c r="D163" s="62" t="s">
        <v>45</v>
      </c>
      <c r="E163" s="8"/>
      <c r="F163" s="98"/>
      <c r="G163" s="98"/>
      <c r="H163" s="96">
        <f t="shared" si="30"/>
        <v>0</v>
      </c>
      <c r="I163" s="96">
        <f t="shared" si="31"/>
        <v>0</v>
      </c>
      <c r="J163" s="96">
        <f t="shared" si="31"/>
        <v>0</v>
      </c>
      <c r="K163" s="94">
        <f t="shared" si="32"/>
        <v>0</v>
      </c>
    </row>
    <row r="164" spans="1:11" s="5" customFormat="1" ht="17" hidden="1" outlineLevel="3">
      <c r="A164" s="41" t="s">
        <v>274</v>
      </c>
      <c r="B164" s="32" t="s">
        <v>195</v>
      </c>
      <c r="C164" s="68" t="s">
        <v>196</v>
      </c>
      <c r="D164" s="62" t="s">
        <v>45</v>
      </c>
      <c r="E164" s="8"/>
      <c r="F164" s="98"/>
      <c r="G164" s="98"/>
      <c r="H164" s="96">
        <f t="shared" si="30"/>
        <v>0</v>
      </c>
      <c r="I164" s="96">
        <f t="shared" si="31"/>
        <v>0</v>
      </c>
      <c r="J164" s="96">
        <f t="shared" si="31"/>
        <v>0</v>
      </c>
      <c r="K164" s="94">
        <f t="shared" si="32"/>
        <v>0</v>
      </c>
    </row>
    <row r="165" spans="1:11" s="5" customFormat="1" ht="34" hidden="1" outlineLevel="3">
      <c r="A165" s="41" t="s">
        <v>275</v>
      </c>
      <c r="B165" s="32" t="s">
        <v>193</v>
      </c>
      <c r="C165" s="68" t="s">
        <v>194</v>
      </c>
      <c r="D165" s="62" t="s">
        <v>25</v>
      </c>
      <c r="E165" s="8"/>
      <c r="F165" s="98"/>
      <c r="G165" s="98"/>
      <c r="H165" s="96">
        <f t="shared" si="30"/>
        <v>0</v>
      </c>
      <c r="I165" s="96">
        <f t="shared" si="31"/>
        <v>0</v>
      </c>
      <c r="J165" s="96">
        <f t="shared" si="31"/>
        <v>0</v>
      </c>
      <c r="K165" s="94">
        <f t="shared" si="32"/>
        <v>0</v>
      </c>
    </row>
    <row r="166" spans="1:11" s="5" customFormat="1" ht="34" hidden="1" outlineLevel="3">
      <c r="A166" s="41" t="s">
        <v>528</v>
      </c>
      <c r="B166" s="32" t="s">
        <v>226</v>
      </c>
      <c r="C166" s="68" t="s">
        <v>227</v>
      </c>
      <c r="D166" s="62" t="s">
        <v>25</v>
      </c>
      <c r="E166" s="8"/>
      <c r="F166" s="98"/>
      <c r="G166" s="98"/>
      <c r="H166" s="96">
        <f t="shared" si="30"/>
        <v>0</v>
      </c>
      <c r="I166" s="96">
        <f t="shared" si="31"/>
        <v>0</v>
      </c>
      <c r="J166" s="96">
        <f t="shared" si="31"/>
        <v>0</v>
      </c>
      <c r="K166" s="94">
        <f t="shared" si="32"/>
        <v>0</v>
      </c>
    </row>
    <row r="167" spans="1:11" s="5" customFormat="1" ht="51" hidden="1" outlineLevel="3">
      <c r="A167" s="41" t="s">
        <v>529</v>
      </c>
      <c r="B167" s="32" t="s">
        <v>228</v>
      </c>
      <c r="C167" s="68" t="s">
        <v>238</v>
      </c>
      <c r="D167" s="62" t="s">
        <v>45</v>
      </c>
      <c r="E167" s="8"/>
      <c r="F167" s="98"/>
      <c r="G167" s="98"/>
      <c r="H167" s="96">
        <f t="shared" si="30"/>
        <v>0</v>
      </c>
      <c r="I167" s="96">
        <f t="shared" si="31"/>
        <v>0</v>
      </c>
      <c r="J167" s="96">
        <f t="shared" si="31"/>
        <v>0</v>
      </c>
      <c r="K167" s="94">
        <f t="shared" si="32"/>
        <v>0</v>
      </c>
    </row>
    <row r="168" spans="1:11" s="5" customFormat="1" ht="51" hidden="1" outlineLevel="3">
      <c r="A168" s="41" t="s">
        <v>530</v>
      </c>
      <c r="B168" s="32" t="s">
        <v>228</v>
      </c>
      <c r="C168" s="68" t="s">
        <v>238</v>
      </c>
      <c r="D168" s="62" t="s">
        <v>45</v>
      </c>
      <c r="E168" s="8"/>
      <c r="F168" s="98"/>
      <c r="G168" s="98"/>
      <c r="H168" s="96">
        <f t="shared" si="30"/>
        <v>0</v>
      </c>
      <c r="I168" s="96">
        <f t="shared" si="31"/>
        <v>0</v>
      </c>
      <c r="J168" s="96">
        <f t="shared" si="31"/>
        <v>0</v>
      </c>
      <c r="K168" s="94">
        <f t="shared" si="32"/>
        <v>0</v>
      </c>
    </row>
    <row r="169" spans="1:11" s="5" customFormat="1" ht="51" hidden="1" outlineLevel="3">
      <c r="A169" s="41" t="s">
        <v>531</v>
      </c>
      <c r="B169" s="32" t="s">
        <v>228</v>
      </c>
      <c r="C169" s="68" t="s">
        <v>238</v>
      </c>
      <c r="D169" s="62" t="s">
        <v>45</v>
      </c>
      <c r="E169" s="8"/>
      <c r="F169" s="98"/>
      <c r="G169" s="98"/>
      <c r="H169" s="96">
        <f t="shared" si="30"/>
        <v>0</v>
      </c>
      <c r="I169" s="96">
        <f t="shared" si="31"/>
        <v>0</v>
      </c>
      <c r="J169" s="96">
        <f t="shared" si="31"/>
        <v>0</v>
      </c>
      <c r="K169" s="94">
        <f t="shared" si="32"/>
        <v>0</v>
      </c>
    </row>
    <row r="170" spans="1:11" s="5" customFormat="1" hidden="1" outlineLevel="3">
      <c r="A170" s="41"/>
      <c r="B170" s="42"/>
      <c r="C170" s="68"/>
      <c r="D170" s="65"/>
      <c r="E170" s="8"/>
      <c r="F170" s="98"/>
      <c r="G170" s="98"/>
      <c r="H170" s="96">
        <f t="shared" si="30"/>
        <v>0</v>
      </c>
      <c r="I170" s="96">
        <f t="shared" si="31"/>
        <v>0</v>
      </c>
      <c r="J170" s="96">
        <f t="shared" si="31"/>
        <v>0</v>
      </c>
      <c r="K170" s="94">
        <f t="shared" si="32"/>
        <v>0</v>
      </c>
    </row>
    <row r="171" spans="1:11" s="5" customFormat="1" hidden="1" outlineLevel="3">
      <c r="A171" s="41"/>
      <c r="B171" s="42"/>
      <c r="C171" s="68"/>
      <c r="D171" s="65"/>
      <c r="E171" s="8"/>
      <c r="F171" s="98"/>
      <c r="G171" s="98"/>
      <c r="H171" s="96">
        <f t="shared" si="30"/>
        <v>0</v>
      </c>
      <c r="I171" s="96">
        <f t="shared" si="31"/>
        <v>0</v>
      </c>
      <c r="J171" s="96">
        <f t="shared" si="31"/>
        <v>0</v>
      </c>
      <c r="K171" s="94">
        <f t="shared" si="32"/>
        <v>0</v>
      </c>
    </row>
    <row r="172" spans="1:11" s="5" customFormat="1" hidden="1" outlineLevel="3">
      <c r="A172" s="41"/>
      <c r="B172" s="42"/>
      <c r="C172" s="68"/>
      <c r="D172" s="65"/>
      <c r="E172" s="8"/>
      <c r="F172" s="98"/>
      <c r="G172" s="98"/>
      <c r="H172" s="96">
        <f t="shared" si="30"/>
        <v>0</v>
      </c>
      <c r="I172" s="96">
        <f t="shared" si="31"/>
        <v>0</v>
      </c>
      <c r="J172" s="96">
        <f t="shared" si="31"/>
        <v>0</v>
      </c>
      <c r="K172" s="94">
        <f t="shared" si="32"/>
        <v>0</v>
      </c>
    </row>
    <row r="173" spans="1:11" ht="34" hidden="1" outlineLevel="2">
      <c r="A173" s="39" t="s">
        <v>276</v>
      </c>
      <c r="B173" s="31" t="s">
        <v>300</v>
      </c>
      <c r="C173" s="68"/>
      <c r="D173" s="60" t="s">
        <v>45</v>
      </c>
      <c r="E173" s="8"/>
      <c r="F173" s="93">
        <f>IF(E173&gt;0,I173/E173,0)</f>
        <v>0</v>
      </c>
      <c r="G173" s="93">
        <f>IF(E173&gt;0,J173/E173,0)</f>
        <v>0</v>
      </c>
      <c r="H173" s="93">
        <f>F173+G173</f>
        <v>0</v>
      </c>
      <c r="I173" s="93">
        <f>SUM(I174:I188)-I188</f>
        <v>0</v>
      </c>
      <c r="J173" s="93">
        <f>SUM(J174:J188)-J188</f>
        <v>0</v>
      </c>
      <c r="K173" s="94">
        <f t="shared" si="32"/>
        <v>0</v>
      </c>
    </row>
    <row r="174" spans="1:11" s="5" customFormat="1" ht="34" hidden="1" outlineLevel="3">
      <c r="A174" s="41" t="s">
        <v>277</v>
      </c>
      <c r="B174" s="32" t="s">
        <v>204</v>
      </c>
      <c r="C174" s="68" t="s">
        <v>225</v>
      </c>
      <c r="D174" s="62" t="s">
        <v>25</v>
      </c>
      <c r="E174" s="8"/>
      <c r="F174" s="98"/>
      <c r="G174" s="98"/>
      <c r="H174" s="96">
        <f t="shared" ref="H174:H187" si="33">F174+G174</f>
        <v>0</v>
      </c>
      <c r="I174" s="96">
        <f t="shared" ref="I174:J187" si="34">$E174*F174</f>
        <v>0</v>
      </c>
      <c r="J174" s="96">
        <f t="shared" si="34"/>
        <v>0</v>
      </c>
      <c r="K174" s="94">
        <f t="shared" si="32"/>
        <v>0</v>
      </c>
    </row>
    <row r="175" spans="1:11" s="5" customFormat="1" ht="34" hidden="1" outlineLevel="3">
      <c r="A175" s="41" t="s">
        <v>301</v>
      </c>
      <c r="B175" s="32" t="s">
        <v>205</v>
      </c>
      <c r="C175" s="68" t="s">
        <v>323</v>
      </c>
      <c r="D175" s="62" t="s">
        <v>45</v>
      </c>
      <c r="E175" s="8"/>
      <c r="F175" s="98"/>
      <c r="G175" s="98"/>
      <c r="H175" s="96">
        <f t="shared" si="33"/>
        <v>0</v>
      </c>
      <c r="I175" s="96">
        <f t="shared" si="34"/>
        <v>0</v>
      </c>
      <c r="J175" s="96">
        <f t="shared" si="34"/>
        <v>0</v>
      </c>
      <c r="K175" s="94">
        <f t="shared" si="32"/>
        <v>0</v>
      </c>
    </row>
    <row r="176" spans="1:11" s="5" customFormat="1" ht="34" hidden="1" outlineLevel="3">
      <c r="A176" s="41" t="s">
        <v>302</v>
      </c>
      <c r="B176" s="32" t="s">
        <v>202</v>
      </c>
      <c r="C176" s="68" t="s">
        <v>225</v>
      </c>
      <c r="D176" s="62" t="s">
        <v>25</v>
      </c>
      <c r="E176" s="8"/>
      <c r="F176" s="98"/>
      <c r="G176" s="98"/>
      <c r="H176" s="96">
        <f t="shared" si="33"/>
        <v>0</v>
      </c>
      <c r="I176" s="96">
        <f t="shared" si="34"/>
        <v>0</v>
      </c>
      <c r="J176" s="96">
        <f t="shared" si="34"/>
        <v>0</v>
      </c>
      <c r="K176" s="94">
        <f t="shared" si="32"/>
        <v>0</v>
      </c>
    </row>
    <row r="177" spans="1:11" s="5" customFormat="1" ht="34" hidden="1" outlineLevel="3">
      <c r="A177" s="41" t="s">
        <v>303</v>
      </c>
      <c r="B177" s="32" t="s">
        <v>203</v>
      </c>
      <c r="C177" s="68" t="s">
        <v>225</v>
      </c>
      <c r="D177" s="62" t="s">
        <v>25</v>
      </c>
      <c r="E177" s="8"/>
      <c r="F177" s="98"/>
      <c r="G177" s="98"/>
      <c r="H177" s="96">
        <f t="shared" si="33"/>
        <v>0</v>
      </c>
      <c r="I177" s="96">
        <f t="shared" si="34"/>
        <v>0</v>
      </c>
      <c r="J177" s="96">
        <f t="shared" si="34"/>
        <v>0</v>
      </c>
      <c r="K177" s="94">
        <f t="shared" si="32"/>
        <v>0</v>
      </c>
    </row>
    <row r="178" spans="1:11" s="5" customFormat="1" ht="17" hidden="1" outlineLevel="3">
      <c r="A178" s="41" t="s">
        <v>304</v>
      </c>
      <c r="B178" s="32" t="s">
        <v>197</v>
      </c>
      <c r="C178" s="68"/>
      <c r="D178" s="62" t="s">
        <v>45</v>
      </c>
      <c r="E178" s="8"/>
      <c r="F178" s="98"/>
      <c r="G178" s="98"/>
      <c r="H178" s="96">
        <f t="shared" si="33"/>
        <v>0</v>
      </c>
      <c r="I178" s="96">
        <f t="shared" si="34"/>
        <v>0</v>
      </c>
      <c r="J178" s="96">
        <f t="shared" si="34"/>
        <v>0</v>
      </c>
      <c r="K178" s="94">
        <f t="shared" si="32"/>
        <v>0</v>
      </c>
    </row>
    <row r="179" spans="1:11" s="5" customFormat="1" ht="17" hidden="1" outlineLevel="3">
      <c r="A179" s="41" t="s">
        <v>305</v>
      </c>
      <c r="B179" s="32" t="s">
        <v>206</v>
      </c>
      <c r="C179" s="68"/>
      <c r="D179" s="62" t="s">
        <v>45</v>
      </c>
      <c r="E179" s="8"/>
      <c r="F179" s="98"/>
      <c r="G179" s="98"/>
      <c r="H179" s="96">
        <f t="shared" si="33"/>
        <v>0</v>
      </c>
      <c r="I179" s="96">
        <f t="shared" si="34"/>
        <v>0</v>
      </c>
      <c r="J179" s="96">
        <f t="shared" si="34"/>
        <v>0</v>
      </c>
      <c r="K179" s="94">
        <f t="shared" si="32"/>
        <v>0</v>
      </c>
    </row>
    <row r="180" spans="1:11" s="5" customFormat="1" ht="17" hidden="1" outlineLevel="3">
      <c r="A180" s="41" t="s">
        <v>306</v>
      </c>
      <c r="B180" s="32" t="s">
        <v>195</v>
      </c>
      <c r="C180" s="68" t="s">
        <v>196</v>
      </c>
      <c r="D180" s="62" t="s">
        <v>45</v>
      </c>
      <c r="E180" s="8"/>
      <c r="F180" s="98"/>
      <c r="G180" s="98"/>
      <c r="H180" s="96">
        <f t="shared" si="33"/>
        <v>0</v>
      </c>
      <c r="I180" s="96">
        <f t="shared" si="34"/>
        <v>0</v>
      </c>
      <c r="J180" s="96">
        <f t="shared" si="34"/>
        <v>0</v>
      </c>
      <c r="K180" s="94">
        <f t="shared" si="32"/>
        <v>0</v>
      </c>
    </row>
    <row r="181" spans="1:11" s="5" customFormat="1" ht="34" hidden="1" outlineLevel="3">
      <c r="A181" s="41" t="s">
        <v>532</v>
      </c>
      <c r="B181" s="32" t="s">
        <v>193</v>
      </c>
      <c r="C181" s="68" t="s">
        <v>194</v>
      </c>
      <c r="D181" s="62" t="s">
        <v>25</v>
      </c>
      <c r="E181" s="8"/>
      <c r="F181" s="98"/>
      <c r="G181" s="98"/>
      <c r="H181" s="96">
        <f t="shared" si="33"/>
        <v>0</v>
      </c>
      <c r="I181" s="96">
        <f t="shared" si="34"/>
        <v>0</v>
      </c>
      <c r="J181" s="96">
        <f t="shared" si="34"/>
        <v>0</v>
      </c>
      <c r="K181" s="94">
        <f t="shared" si="32"/>
        <v>0</v>
      </c>
    </row>
    <row r="182" spans="1:11" s="5" customFormat="1" ht="51" hidden="1" outlineLevel="3">
      <c r="A182" s="41" t="s">
        <v>533</v>
      </c>
      <c r="B182" s="32" t="s">
        <v>295</v>
      </c>
      <c r="C182" s="68" t="s">
        <v>296</v>
      </c>
      <c r="D182" s="62" t="s">
        <v>25</v>
      </c>
      <c r="E182" s="8"/>
      <c r="F182" s="98"/>
      <c r="G182" s="98"/>
      <c r="H182" s="96">
        <f t="shared" si="33"/>
        <v>0</v>
      </c>
      <c r="I182" s="96">
        <f t="shared" si="34"/>
        <v>0</v>
      </c>
      <c r="J182" s="96">
        <f t="shared" si="34"/>
        <v>0</v>
      </c>
      <c r="K182" s="94">
        <f t="shared" si="32"/>
        <v>0</v>
      </c>
    </row>
    <row r="183" spans="1:11" s="5" customFormat="1" ht="51" hidden="1" outlineLevel="3">
      <c r="A183" s="41" t="s">
        <v>534</v>
      </c>
      <c r="B183" s="32" t="s">
        <v>299</v>
      </c>
      <c r="C183" s="68" t="s">
        <v>298</v>
      </c>
      <c r="D183" s="62" t="s">
        <v>25</v>
      </c>
      <c r="E183" s="8"/>
      <c r="F183" s="98"/>
      <c r="G183" s="98"/>
      <c r="H183" s="96">
        <f t="shared" si="33"/>
        <v>0</v>
      </c>
      <c r="I183" s="96">
        <f t="shared" si="34"/>
        <v>0</v>
      </c>
      <c r="J183" s="96">
        <f t="shared" si="34"/>
        <v>0</v>
      </c>
      <c r="K183" s="94">
        <f t="shared" si="32"/>
        <v>0</v>
      </c>
    </row>
    <row r="184" spans="1:11" s="5" customFormat="1" ht="51" hidden="1" outlineLevel="3">
      <c r="A184" s="41" t="s">
        <v>535</v>
      </c>
      <c r="B184" s="32" t="s">
        <v>299</v>
      </c>
      <c r="C184" s="68" t="s">
        <v>298</v>
      </c>
      <c r="D184" s="62" t="s">
        <v>25</v>
      </c>
      <c r="E184" s="8"/>
      <c r="F184" s="98"/>
      <c r="G184" s="98"/>
      <c r="H184" s="96">
        <f t="shared" si="33"/>
        <v>0</v>
      </c>
      <c r="I184" s="96">
        <f t="shared" si="34"/>
        <v>0</v>
      </c>
      <c r="J184" s="96">
        <f t="shared" si="34"/>
        <v>0</v>
      </c>
      <c r="K184" s="94">
        <f t="shared" si="32"/>
        <v>0</v>
      </c>
    </row>
    <row r="185" spans="1:11" hidden="1" outlineLevel="3">
      <c r="A185" s="39"/>
      <c r="B185" s="40"/>
      <c r="C185" s="68"/>
      <c r="D185" s="66"/>
      <c r="E185" s="8"/>
      <c r="F185" s="98"/>
      <c r="G185" s="98"/>
      <c r="H185" s="96">
        <f t="shared" si="33"/>
        <v>0</v>
      </c>
      <c r="I185" s="96">
        <f t="shared" si="34"/>
        <v>0</v>
      </c>
      <c r="J185" s="96">
        <f t="shared" si="34"/>
        <v>0</v>
      </c>
      <c r="K185" s="94">
        <f t="shared" si="32"/>
        <v>0</v>
      </c>
    </row>
    <row r="186" spans="1:11" hidden="1" outlineLevel="3">
      <c r="A186" s="39"/>
      <c r="B186" s="40"/>
      <c r="C186" s="68"/>
      <c r="D186" s="66"/>
      <c r="E186" s="8"/>
      <c r="F186" s="98"/>
      <c r="G186" s="98"/>
      <c r="H186" s="96">
        <f t="shared" si="33"/>
        <v>0</v>
      </c>
      <c r="I186" s="96">
        <f t="shared" si="34"/>
        <v>0</v>
      </c>
      <c r="J186" s="96">
        <f t="shared" si="34"/>
        <v>0</v>
      </c>
      <c r="K186" s="94">
        <f t="shared" si="32"/>
        <v>0</v>
      </c>
    </row>
    <row r="187" spans="1:11" hidden="1" outlineLevel="3">
      <c r="A187" s="39"/>
      <c r="B187" s="40"/>
      <c r="C187" s="68"/>
      <c r="D187" s="66"/>
      <c r="E187" s="8"/>
      <c r="F187" s="98"/>
      <c r="G187" s="98"/>
      <c r="H187" s="96">
        <f t="shared" si="33"/>
        <v>0</v>
      </c>
      <c r="I187" s="96">
        <f t="shared" si="34"/>
        <v>0</v>
      </c>
      <c r="J187" s="96">
        <f t="shared" si="34"/>
        <v>0</v>
      </c>
      <c r="K187" s="94">
        <f t="shared" si="32"/>
        <v>0</v>
      </c>
    </row>
    <row r="188" spans="1:11" ht="34" hidden="1" outlineLevel="2">
      <c r="A188" s="39" t="s">
        <v>278</v>
      </c>
      <c r="B188" s="31" t="s">
        <v>317</v>
      </c>
      <c r="C188" s="68"/>
      <c r="D188" s="60" t="s">
        <v>45</v>
      </c>
      <c r="E188" s="8"/>
      <c r="F188" s="93">
        <f>IF(E188&gt;0,I188/E188,0)</f>
        <v>0</v>
      </c>
      <c r="G188" s="93">
        <f>IF(E188&gt;0,J188/E188,0)</f>
        <v>0</v>
      </c>
      <c r="H188" s="93">
        <f>F188+G188</f>
        <v>0</v>
      </c>
      <c r="I188" s="93">
        <f>SUM(I189:I197)-I197</f>
        <v>0</v>
      </c>
      <c r="J188" s="93">
        <f>SUM(J189:J197)-J197</f>
        <v>0</v>
      </c>
      <c r="K188" s="94">
        <f t="shared" si="32"/>
        <v>0</v>
      </c>
    </row>
    <row r="189" spans="1:11" s="5" customFormat="1" ht="17" hidden="1" outlineLevel="3">
      <c r="A189" s="41" t="s">
        <v>279</v>
      </c>
      <c r="B189" s="32" t="s">
        <v>204</v>
      </c>
      <c r="C189" s="68"/>
      <c r="D189" s="62" t="s">
        <v>25</v>
      </c>
      <c r="E189" s="8"/>
      <c r="F189" s="98"/>
      <c r="G189" s="98"/>
      <c r="H189" s="96">
        <f t="shared" ref="H189:H196" si="35">F189+G189</f>
        <v>0</v>
      </c>
      <c r="I189" s="96">
        <f t="shared" ref="I189:J196" si="36">$E189*F189</f>
        <v>0</v>
      </c>
      <c r="J189" s="96">
        <f t="shared" si="36"/>
        <v>0</v>
      </c>
      <c r="K189" s="94">
        <f t="shared" si="32"/>
        <v>0</v>
      </c>
    </row>
    <row r="190" spans="1:11" s="5" customFormat="1" ht="34" hidden="1" outlineLevel="3">
      <c r="A190" s="41" t="s">
        <v>280</v>
      </c>
      <c r="B190" s="32" t="s">
        <v>205</v>
      </c>
      <c r="C190" s="68" t="s">
        <v>323</v>
      </c>
      <c r="D190" s="62" t="s">
        <v>45</v>
      </c>
      <c r="E190" s="8"/>
      <c r="F190" s="98"/>
      <c r="G190" s="98"/>
      <c r="H190" s="96">
        <f t="shared" si="35"/>
        <v>0</v>
      </c>
      <c r="I190" s="96">
        <f t="shared" si="36"/>
        <v>0</v>
      </c>
      <c r="J190" s="96">
        <f t="shared" si="36"/>
        <v>0</v>
      </c>
      <c r="K190" s="94">
        <f t="shared" si="32"/>
        <v>0</v>
      </c>
    </row>
    <row r="191" spans="1:11" s="5" customFormat="1" ht="34" hidden="1" outlineLevel="3">
      <c r="A191" s="41" t="s">
        <v>281</v>
      </c>
      <c r="B191" s="32" t="s">
        <v>202</v>
      </c>
      <c r="C191" s="68" t="s">
        <v>323</v>
      </c>
      <c r="D191" s="62" t="s">
        <v>25</v>
      </c>
      <c r="E191" s="8"/>
      <c r="F191" s="98"/>
      <c r="G191" s="98"/>
      <c r="H191" s="96">
        <f t="shared" si="35"/>
        <v>0</v>
      </c>
      <c r="I191" s="96">
        <f t="shared" si="36"/>
        <v>0</v>
      </c>
      <c r="J191" s="96">
        <f t="shared" si="36"/>
        <v>0</v>
      </c>
      <c r="K191" s="94">
        <f t="shared" si="32"/>
        <v>0</v>
      </c>
    </row>
    <row r="192" spans="1:11" s="5" customFormat="1" ht="17" hidden="1" outlineLevel="3">
      <c r="A192" s="41" t="s">
        <v>282</v>
      </c>
      <c r="B192" s="32" t="s">
        <v>206</v>
      </c>
      <c r="C192" s="68"/>
      <c r="D192" s="62" t="s">
        <v>45</v>
      </c>
      <c r="E192" s="8"/>
      <c r="F192" s="98"/>
      <c r="G192" s="98"/>
      <c r="H192" s="96">
        <f t="shared" si="35"/>
        <v>0</v>
      </c>
      <c r="I192" s="96">
        <f t="shared" si="36"/>
        <v>0</v>
      </c>
      <c r="J192" s="96">
        <f t="shared" si="36"/>
        <v>0</v>
      </c>
      <c r="K192" s="94">
        <f t="shared" si="32"/>
        <v>0</v>
      </c>
    </row>
    <row r="193" spans="1:11" ht="51" hidden="1" outlineLevel="3">
      <c r="A193" s="41" t="s">
        <v>283</v>
      </c>
      <c r="B193" s="32" t="s">
        <v>595</v>
      </c>
      <c r="C193" s="68" t="s">
        <v>596</v>
      </c>
      <c r="D193" s="62" t="s">
        <v>45</v>
      </c>
      <c r="E193" s="8"/>
      <c r="F193" s="98"/>
      <c r="G193" s="98"/>
      <c r="H193" s="96">
        <f t="shared" si="35"/>
        <v>0</v>
      </c>
      <c r="I193" s="96">
        <f t="shared" si="36"/>
        <v>0</v>
      </c>
      <c r="J193" s="96">
        <f t="shared" si="36"/>
        <v>0</v>
      </c>
      <c r="K193" s="94">
        <f t="shared" si="32"/>
        <v>0</v>
      </c>
    </row>
    <row r="194" spans="1:11" hidden="1" outlineLevel="3">
      <c r="A194" s="39"/>
      <c r="B194" s="40"/>
      <c r="C194" s="68"/>
      <c r="D194" s="66"/>
      <c r="E194" s="8"/>
      <c r="F194" s="98"/>
      <c r="G194" s="98"/>
      <c r="H194" s="96">
        <f t="shared" si="35"/>
        <v>0</v>
      </c>
      <c r="I194" s="96">
        <f t="shared" si="36"/>
        <v>0</v>
      </c>
      <c r="J194" s="96">
        <f t="shared" si="36"/>
        <v>0</v>
      </c>
      <c r="K194" s="94">
        <f t="shared" si="32"/>
        <v>0</v>
      </c>
    </row>
    <row r="195" spans="1:11" hidden="1" outlineLevel="3">
      <c r="A195" s="39"/>
      <c r="B195" s="40"/>
      <c r="C195" s="68"/>
      <c r="D195" s="66"/>
      <c r="E195" s="8"/>
      <c r="F195" s="98"/>
      <c r="G195" s="98"/>
      <c r="H195" s="96">
        <f t="shared" si="35"/>
        <v>0</v>
      </c>
      <c r="I195" s="96">
        <f t="shared" si="36"/>
        <v>0</v>
      </c>
      <c r="J195" s="96">
        <f t="shared" si="36"/>
        <v>0</v>
      </c>
      <c r="K195" s="94">
        <f t="shared" si="32"/>
        <v>0</v>
      </c>
    </row>
    <row r="196" spans="1:11" hidden="1" outlineLevel="3">
      <c r="A196" s="39"/>
      <c r="B196" s="40"/>
      <c r="C196" s="68"/>
      <c r="D196" s="66"/>
      <c r="E196" s="8"/>
      <c r="F196" s="98"/>
      <c r="G196" s="98"/>
      <c r="H196" s="96">
        <f t="shared" si="35"/>
        <v>0</v>
      </c>
      <c r="I196" s="96">
        <f t="shared" si="36"/>
        <v>0</v>
      </c>
      <c r="J196" s="96">
        <f t="shared" si="36"/>
        <v>0</v>
      </c>
      <c r="K196" s="94">
        <f t="shared" si="32"/>
        <v>0</v>
      </c>
    </row>
    <row r="197" spans="1:11" ht="34" hidden="1" outlineLevel="2">
      <c r="A197" s="39" t="s">
        <v>307</v>
      </c>
      <c r="B197" s="31" t="s">
        <v>318</v>
      </c>
      <c r="C197" s="68"/>
      <c r="D197" s="60" t="s">
        <v>45</v>
      </c>
      <c r="E197" s="8"/>
      <c r="F197" s="93">
        <f>IF(E197&gt;0,I197/E197,0)</f>
        <v>0</v>
      </c>
      <c r="G197" s="93">
        <f>IF(E197&gt;0,J197/E197,0)</f>
        <v>0</v>
      </c>
      <c r="H197" s="93">
        <f>F197+G197</f>
        <v>0</v>
      </c>
      <c r="I197" s="93">
        <f>SUM(I198:I209)-I209</f>
        <v>0</v>
      </c>
      <c r="J197" s="93">
        <f>SUM(J198:J209)-J209</f>
        <v>0</v>
      </c>
      <c r="K197" s="94">
        <f t="shared" si="32"/>
        <v>0</v>
      </c>
    </row>
    <row r="198" spans="1:11" s="5" customFormat="1" ht="17" hidden="1" outlineLevel="3">
      <c r="A198" s="41" t="s">
        <v>308</v>
      </c>
      <c r="B198" s="32" t="s">
        <v>204</v>
      </c>
      <c r="C198" s="68"/>
      <c r="D198" s="62" t="s">
        <v>25</v>
      </c>
      <c r="E198" s="8"/>
      <c r="F198" s="98"/>
      <c r="G198" s="98"/>
      <c r="H198" s="96">
        <f t="shared" ref="H198:H208" si="37">F198+G198</f>
        <v>0</v>
      </c>
      <c r="I198" s="96">
        <f t="shared" ref="I198:J208" si="38">$E198*F198</f>
        <v>0</v>
      </c>
      <c r="J198" s="96">
        <f t="shared" si="38"/>
        <v>0</v>
      </c>
      <c r="K198" s="94">
        <f t="shared" si="32"/>
        <v>0</v>
      </c>
    </row>
    <row r="199" spans="1:11" s="5" customFormat="1" ht="34" hidden="1" outlineLevel="3">
      <c r="A199" s="41" t="s">
        <v>309</v>
      </c>
      <c r="B199" s="32" t="s">
        <v>205</v>
      </c>
      <c r="C199" s="68" t="s">
        <v>323</v>
      </c>
      <c r="D199" s="62" t="s">
        <v>45</v>
      </c>
      <c r="E199" s="8"/>
      <c r="F199" s="98"/>
      <c r="G199" s="98"/>
      <c r="H199" s="96">
        <f t="shared" si="37"/>
        <v>0</v>
      </c>
      <c r="I199" s="96">
        <f t="shared" si="38"/>
        <v>0</v>
      </c>
      <c r="J199" s="96">
        <f t="shared" si="38"/>
        <v>0</v>
      </c>
      <c r="K199" s="94">
        <f t="shared" si="32"/>
        <v>0</v>
      </c>
    </row>
    <row r="200" spans="1:11" s="5" customFormat="1" ht="34" hidden="1" outlineLevel="3">
      <c r="A200" s="41" t="s">
        <v>310</v>
      </c>
      <c r="B200" s="32" t="s">
        <v>202</v>
      </c>
      <c r="C200" s="68" t="s">
        <v>225</v>
      </c>
      <c r="D200" s="62" t="s">
        <v>25</v>
      </c>
      <c r="E200" s="8"/>
      <c r="F200" s="98"/>
      <c r="G200" s="98"/>
      <c r="H200" s="96">
        <f t="shared" si="37"/>
        <v>0</v>
      </c>
      <c r="I200" s="96">
        <f t="shared" si="38"/>
        <v>0</v>
      </c>
      <c r="J200" s="96">
        <f t="shared" si="38"/>
        <v>0</v>
      </c>
      <c r="K200" s="94">
        <f t="shared" si="32"/>
        <v>0</v>
      </c>
    </row>
    <row r="201" spans="1:11" s="5" customFormat="1" ht="34" hidden="1" outlineLevel="3">
      <c r="A201" s="41" t="s">
        <v>536</v>
      </c>
      <c r="B201" s="32" t="s">
        <v>203</v>
      </c>
      <c r="C201" s="68" t="s">
        <v>225</v>
      </c>
      <c r="D201" s="62" t="s">
        <v>25</v>
      </c>
      <c r="E201" s="8"/>
      <c r="F201" s="98"/>
      <c r="G201" s="98"/>
      <c r="H201" s="96">
        <f t="shared" si="37"/>
        <v>0</v>
      </c>
      <c r="I201" s="96">
        <f t="shared" si="38"/>
        <v>0</v>
      </c>
      <c r="J201" s="96">
        <f t="shared" si="38"/>
        <v>0</v>
      </c>
      <c r="K201" s="94">
        <f t="shared" si="32"/>
        <v>0</v>
      </c>
    </row>
    <row r="202" spans="1:11" s="5" customFormat="1" ht="17" hidden="1" outlineLevel="3">
      <c r="A202" s="41" t="s">
        <v>537</v>
      </c>
      <c r="B202" s="32" t="s">
        <v>197</v>
      </c>
      <c r="C202" s="68"/>
      <c r="D202" s="62" t="s">
        <v>45</v>
      </c>
      <c r="E202" s="8"/>
      <c r="F202" s="98"/>
      <c r="G202" s="98"/>
      <c r="H202" s="96">
        <f t="shared" si="37"/>
        <v>0</v>
      </c>
      <c r="I202" s="96">
        <f t="shared" si="38"/>
        <v>0</v>
      </c>
      <c r="J202" s="96">
        <f t="shared" si="38"/>
        <v>0</v>
      </c>
      <c r="K202" s="94">
        <f t="shared" si="32"/>
        <v>0</v>
      </c>
    </row>
    <row r="203" spans="1:11" s="5" customFormat="1" ht="17" hidden="1" outlineLevel="3">
      <c r="A203" s="41" t="s">
        <v>538</v>
      </c>
      <c r="B203" s="32" t="s">
        <v>206</v>
      </c>
      <c r="C203" s="68"/>
      <c r="D203" s="62" t="s">
        <v>45</v>
      </c>
      <c r="E203" s="8"/>
      <c r="F203" s="98"/>
      <c r="G203" s="98"/>
      <c r="H203" s="96">
        <f t="shared" si="37"/>
        <v>0</v>
      </c>
      <c r="I203" s="96">
        <f t="shared" si="38"/>
        <v>0</v>
      </c>
      <c r="J203" s="96">
        <f t="shared" si="38"/>
        <v>0</v>
      </c>
      <c r="K203" s="94">
        <f t="shared" si="32"/>
        <v>0</v>
      </c>
    </row>
    <row r="204" spans="1:11" s="5" customFormat="1" ht="34" hidden="1" outlineLevel="3">
      <c r="A204" s="41" t="s">
        <v>539</v>
      </c>
      <c r="B204" s="32" t="s">
        <v>223</v>
      </c>
      <c r="C204" s="68" t="s">
        <v>225</v>
      </c>
      <c r="D204" s="62" t="s">
        <v>25</v>
      </c>
      <c r="E204" s="8"/>
      <c r="F204" s="98"/>
      <c r="G204" s="98"/>
      <c r="H204" s="96">
        <f t="shared" si="37"/>
        <v>0</v>
      </c>
      <c r="I204" s="96">
        <f t="shared" si="38"/>
        <v>0</v>
      </c>
      <c r="J204" s="96">
        <f t="shared" si="38"/>
        <v>0</v>
      </c>
      <c r="K204" s="94">
        <f t="shared" si="32"/>
        <v>0</v>
      </c>
    </row>
    <row r="205" spans="1:11" s="5" customFormat="1" ht="51" hidden="1" outlineLevel="3">
      <c r="A205" s="41" t="s">
        <v>540</v>
      </c>
      <c r="B205" s="32" t="s">
        <v>597</v>
      </c>
      <c r="C205" s="68" t="s">
        <v>596</v>
      </c>
      <c r="D205" s="62" t="s">
        <v>45</v>
      </c>
      <c r="E205" s="8"/>
      <c r="F205" s="98"/>
      <c r="G205" s="98"/>
      <c r="H205" s="96">
        <f t="shared" si="37"/>
        <v>0</v>
      </c>
      <c r="I205" s="96">
        <f t="shared" si="38"/>
        <v>0</v>
      </c>
      <c r="J205" s="96">
        <f t="shared" si="38"/>
        <v>0</v>
      </c>
      <c r="K205" s="94">
        <f t="shared" si="32"/>
        <v>0</v>
      </c>
    </row>
    <row r="206" spans="1:11" hidden="1" outlineLevel="3">
      <c r="A206" s="39"/>
      <c r="B206" s="40"/>
      <c r="C206" s="68"/>
      <c r="D206" s="66"/>
      <c r="E206" s="8"/>
      <c r="F206" s="98"/>
      <c r="G206" s="98"/>
      <c r="H206" s="96">
        <f t="shared" si="37"/>
        <v>0</v>
      </c>
      <c r="I206" s="96">
        <f t="shared" si="38"/>
        <v>0</v>
      </c>
      <c r="J206" s="96">
        <f t="shared" si="38"/>
        <v>0</v>
      </c>
      <c r="K206" s="94">
        <f t="shared" si="32"/>
        <v>0</v>
      </c>
    </row>
    <row r="207" spans="1:11" hidden="1" outlineLevel="3">
      <c r="A207" s="39"/>
      <c r="B207" s="40"/>
      <c r="C207" s="68"/>
      <c r="D207" s="66"/>
      <c r="E207" s="8"/>
      <c r="F207" s="98"/>
      <c r="G207" s="98"/>
      <c r="H207" s="96">
        <f t="shared" si="37"/>
        <v>0</v>
      </c>
      <c r="I207" s="96">
        <f t="shared" si="38"/>
        <v>0</v>
      </c>
      <c r="J207" s="96">
        <f t="shared" si="38"/>
        <v>0</v>
      </c>
      <c r="K207" s="94">
        <f t="shared" si="32"/>
        <v>0</v>
      </c>
    </row>
    <row r="208" spans="1:11" hidden="1" outlineLevel="3">
      <c r="A208" s="39"/>
      <c r="B208" s="40"/>
      <c r="C208" s="68"/>
      <c r="D208" s="66"/>
      <c r="E208" s="8"/>
      <c r="F208" s="98"/>
      <c r="G208" s="98"/>
      <c r="H208" s="96">
        <f t="shared" si="37"/>
        <v>0</v>
      </c>
      <c r="I208" s="96">
        <f t="shared" si="38"/>
        <v>0</v>
      </c>
      <c r="J208" s="96">
        <f t="shared" si="38"/>
        <v>0</v>
      </c>
      <c r="K208" s="94">
        <f t="shared" si="32"/>
        <v>0</v>
      </c>
    </row>
    <row r="209" spans="1:11" ht="34" hidden="1" outlineLevel="2">
      <c r="A209" s="39" t="s">
        <v>311</v>
      </c>
      <c r="B209" s="31" t="s">
        <v>329</v>
      </c>
      <c r="C209" s="68"/>
      <c r="D209" s="60" t="s">
        <v>45</v>
      </c>
      <c r="E209" s="8"/>
      <c r="F209" s="93">
        <f>IF(E209&gt;0,I209/E209,0)</f>
        <v>0</v>
      </c>
      <c r="G209" s="93">
        <f>IF(E209&gt;0,J209/E209,0)</f>
        <v>0</v>
      </c>
      <c r="H209" s="93">
        <f>F209+G209</f>
        <v>0</v>
      </c>
      <c r="I209" s="93">
        <f>SUM(I210:I220)-I220</f>
        <v>0</v>
      </c>
      <c r="J209" s="93">
        <f>SUM(J210:J220)-J220</f>
        <v>0</v>
      </c>
      <c r="K209" s="94">
        <f t="shared" si="32"/>
        <v>0</v>
      </c>
    </row>
    <row r="210" spans="1:11" s="5" customFormat="1" ht="17" hidden="1" outlineLevel="3">
      <c r="A210" s="41" t="s">
        <v>312</v>
      </c>
      <c r="B210" s="32" t="s">
        <v>204</v>
      </c>
      <c r="C210" s="68"/>
      <c r="D210" s="62" t="s">
        <v>25</v>
      </c>
      <c r="E210" s="8"/>
      <c r="F210" s="98"/>
      <c r="G210" s="98"/>
      <c r="H210" s="96">
        <f t="shared" ref="H210:H219" si="39">F210+G210</f>
        <v>0</v>
      </c>
      <c r="I210" s="96">
        <f t="shared" ref="I210:J219" si="40">$E210*F210</f>
        <v>0</v>
      </c>
      <c r="J210" s="96">
        <f t="shared" si="40"/>
        <v>0</v>
      </c>
      <c r="K210" s="94">
        <f t="shared" si="32"/>
        <v>0</v>
      </c>
    </row>
    <row r="211" spans="1:11" s="5" customFormat="1" ht="34" hidden="1" outlineLevel="3">
      <c r="A211" s="41" t="s">
        <v>324</v>
      </c>
      <c r="B211" s="32" t="s">
        <v>205</v>
      </c>
      <c r="C211" s="68" t="s">
        <v>323</v>
      </c>
      <c r="D211" s="62" t="s">
        <v>45</v>
      </c>
      <c r="E211" s="8"/>
      <c r="F211" s="98"/>
      <c r="G211" s="98"/>
      <c r="H211" s="96">
        <f t="shared" si="39"/>
        <v>0</v>
      </c>
      <c r="I211" s="96">
        <f t="shared" si="40"/>
        <v>0</v>
      </c>
      <c r="J211" s="96">
        <f t="shared" si="40"/>
        <v>0</v>
      </c>
      <c r="K211" s="94">
        <f t="shared" si="32"/>
        <v>0</v>
      </c>
    </row>
    <row r="212" spans="1:11" s="5" customFormat="1" ht="34" hidden="1" outlineLevel="3">
      <c r="A212" s="41" t="s">
        <v>541</v>
      </c>
      <c r="B212" s="32" t="s">
        <v>202</v>
      </c>
      <c r="C212" s="68" t="s">
        <v>225</v>
      </c>
      <c r="D212" s="62" t="s">
        <v>25</v>
      </c>
      <c r="E212" s="8"/>
      <c r="F212" s="98"/>
      <c r="G212" s="98"/>
      <c r="H212" s="96">
        <f t="shared" si="39"/>
        <v>0</v>
      </c>
      <c r="I212" s="96">
        <f t="shared" si="40"/>
        <v>0</v>
      </c>
      <c r="J212" s="96">
        <f t="shared" si="40"/>
        <v>0</v>
      </c>
      <c r="K212" s="94">
        <f t="shared" si="32"/>
        <v>0</v>
      </c>
    </row>
    <row r="213" spans="1:11" s="5" customFormat="1" ht="34" hidden="1" outlineLevel="3">
      <c r="A213" s="41" t="s">
        <v>542</v>
      </c>
      <c r="B213" s="32" t="s">
        <v>203</v>
      </c>
      <c r="C213" s="68" t="s">
        <v>225</v>
      </c>
      <c r="D213" s="62" t="s">
        <v>25</v>
      </c>
      <c r="E213" s="8"/>
      <c r="F213" s="98"/>
      <c r="G213" s="98"/>
      <c r="H213" s="96">
        <f t="shared" si="39"/>
        <v>0</v>
      </c>
      <c r="I213" s="96">
        <f t="shared" si="40"/>
        <v>0</v>
      </c>
      <c r="J213" s="96">
        <f t="shared" si="40"/>
        <v>0</v>
      </c>
      <c r="K213" s="94">
        <f t="shared" si="32"/>
        <v>0</v>
      </c>
    </row>
    <row r="214" spans="1:11" s="5" customFormat="1" ht="17" hidden="1" outlineLevel="3">
      <c r="A214" s="41" t="s">
        <v>543</v>
      </c>
      <c r="B214" s="32" t="s">
        <v>197</v>
      </c>
      <c r="C214" s="68"/>
      <c r="D214" s="62" t="s">
        <v>45</v>
      </c>
      <c r="E214" s="8"/>
      <c r="F214" s="98"/>
      <c r="G214" s="98"/>
      <c r="H214" s="96">
        <f t="shared" si="39"/>
        <v>0</v>
      </c>
      <c r="I214" s="96">
        <f t="shared" si="40"/>
        <v>0</v>
      </c>
      <c r="J214" s="96">
        <f t="shared" si="40"/>
        <v>0</v>
      </c>
      <c r="K214" s="94">
        <f t="shared" si="32"/>
        <v>0</v>
      </c>
    </row>
    <row r="215" spans="1:11" s="5" customFormat="1" ht="17" hidden="1" outlineLevel="3">
      <c r="A215" s="41" t="s">
        <v>544</v>
      </c>
      <c r="B215" s="32" t="s">
        <v>206</v>
      </c>
      <c r="C215" s="68"/>
      <c r="D215" s="62" t="s">
        <v>45</v>
      </c>
      <c r="E215" s="8"/>
      <c r="F215" s="98"/>
      <c r="G215" s="98"/>
      <c r="H215" s="96">
        <f t="shared" si="39"/>
        <v>0</v>
      </c>
      <c r="I215" s="96">
        <f t="shared" si="40"/>
        <v>0</v>
      </c>
      <c r="J215" s="96">
        <f t="shared" si="40"/>
        <v>0</v>
      </c>
      <c r="K215" s="94">
        <f t="shared" si="32"/>
        <v>0</v>
      </c>
    </row>
    <row r="216" spans="1:11" s="5" customFormat="1" ht="34" hidden="1" outlineLevel="3">
      <c r="A216" s="41" t="s">
        <v>545</v>
      </c>
      <c r="B216" s="32" t="s">
        <v>320</v>
      </c>
      <c r="C216" s="68" t="s">
        <v>225</v>
      </c>
      <c r="D216" s="62" t="s">
        <v>45</v>
      </c>
      <c r="E216" s="8"/>
      <c r="F216" s="98"/>
      <c r="G216" s="98"/>
      <c r="H216" s="96">
        <f t="shared" si="39"/>
        <v>0</v>
      </c>
      <c r="I216" s="96">
        <f t="shared" si="40"/>
        <v>0</v>
      </c>
      <c r="J216" s="96">
        <f t="shared" si="40"/>
        <v>0</v>
      </c>
      <c r="K216" s="94">
        <f t="shared" si="32"/>
        <v>0</v>
      </c>
    </row>
    <row r="217" spans="1:11" hidden="1" outlineLevel="3">
      <c r="A217" s="39"/>
      <c r="B217" s="40"/>
      <c r="C217" s="68"/>
      <c r="D217" s="66"/>
      <c r="E217" s="8"/>
      <c r="F217" s="98"/>
      <c r="G217" s="98"/>
      <c r="H217" s="96">
        <f t="shared" si="39"/>
        <v>0</v>
      </c>
      <c r="I217" s="96">
        <f t="shared" si="40"/>
        <v>0</v>
      </c>
      <c r="J217" s="96">
        <f t="shared" si="40"/>
        <v>0</v>
      </c>
      <c r="K217" s="94">
        <f t="shared" si="32"/>
        <v>0</v>
      </c>
    </row>
    <row r="218" spans="1:11" hidden="1" outlineLevel="3">
      <c r="A218" s="39"/>
      <c r="B218" s="40"/>
      <c r="C218" s="68"/>
      <c r="D218" s="66"/>
      <c r="E218" s="8"/>
      <c r="F218" s="98"/>
      <c r="G218" s="98"/>
      <c r="H218" s="96">
        <f t="shared" si="39"/>
        <v>0</v>
      </c>
      <c r="I218" s="96">
        <f t="shared" si="40"/>
        <v>0</v>
      </c>
      <c r="J218" s="96">
        <f t="shared" si="40"/>
        <v>0</v>
      </c>
      <c r="K218" s="94">
        <f t="shared" si="32"/>
        <v>0</v>
      </c>
    </row>
    <row r="219" spans="1:11" hidden="1" outlineLevel="3">
      <c r="A219" s="39"/>
      <c r="B219" s="40"/>
      <c r="C219" s="68"/>
      <c r="D219" s="66"/>
      <c r="E219" s="8"/>
      <c r="F219" s="98"/>
      <c r="G219" s="98"/>
      <c r="H219" s="96">
        <f t="shared" si="39"/>
        <v>0</v>
      </c>
      <c r="I219" s="96">
        <f t="shared" si="40"/>
        <v>0</v>
      </c>
      <c r="J219" s="96">
        <f t="shared" si="40"/>
        <v>0</v>
      </c>
      <c r="K219" s="94">
        <f t="shared" si="32"/>
        <v>0</v>
      </c>
    </row>
    <row r="220" spans="1:11" ht="17" hidden="1" outlineLevel="2">
      <c r="A220" s="39" t="s">
        <v>313</v>
      </c>
      <c r="B220" s="31" t="s">
        <v>332</v>
      </c>
      <c r="C220" s="68"/>
      <c r="D220" s="60" t="s">
        <v>45</v>
      </c>
      <c r="E220" s="8"/>
      <c r="F220" s="93">
        <f>IF(E220&gt;0,I220/E220,0)</f>
        <v>0</v>
      </c>
      <c r="G220" s="93">
        <f>IF(E220&gt;0,J220/E220,0)</f>
        <v>0</v>
      </c>
      <c r="H220" s="93">
        <f>F220+G220</f>
        <v>0</v>
      </c>
      <c r="I220" s="93">
        <f>SUM(I221:I236)-I236</f>
        <v>0</v>
      </c>
      <c r="J220" s="93">
        <f>SUM(J221:J236)-J236</f>
        <v>0</v>
      </c>
      <c r="K220" s="94">
        <f t="shared" si="32"/>
        <v>0</v>
      </c>
    </row>
    <row r="221" spans="1:11" s="5" customFormat="1" ht="34" hidden="1" outlineLevel="3">
      <c r="A221" s="41" t="s">
        <v>314</v>
      </c>
      <c r="B221" s="32" t="s">
        <v>204</v>
      </c>
      <c r="C221" s="68" t="s">
        <v>225</v>
      </c>
      <c r="D221" s="62" t="s">
        <v>25</v>
      </c>
      <c r="E221" s="8"/>
      <c r="F221" s="98"/>
      <c r="G221" s="98"/>
      <c r="H221" s="96">
        <f t="shared" ref="H221:H235" si="41">F221+G221</f>
        <v>0</v>
      </c>
      <c r="I221" s="96">
        <f t="shared" ref="I221:J235" si="42">$E221*F221</f>
        <v>0</v>
      </c>
      <c r="J221" s="96">
        <f t="shared" si="42"/>
        <v>0</v>
      </c>
      <c r="K221" s="94">
        <f t="shared" si="32"/>
        <v>0</v>
      </c>
    </row>
    <row r="222" spans="1:11" s="5" customFormat="1" ht="34" hidden="1" outlineLevel="3">
      <c r="A222" s="41" t="s">
        <v>315</v>
      </c>
      <c r="B222" s="32" t="s">
        <v>205</v>
      </c>
      <c r="C222" s="68" t="s">
        <v>323</v>
      </c>
      <c r="D222" s="62" t="s">
        <v>45</v>
      </c>
      <c r="E222" s="8"/>
      <c r="F222" s="98"/>
      <c r="G222" s="98"/>
      <c r="H222" s="96">
        <f t="shared" si="41"/>
        <v>0</v>
      </c>
      <c r="I222" s="96">
        <f t="shared" si="42"/>
        <v>0</v>
      </c>
      <c r="J222" s="96">
        <f t="shared" si="42"/>
        <v>0</v>
      </c>
      <c r="K222" s="94">
        <f t="shared" ref="K222:K279" si="43">I222+J222</f>
        <v>0</v>
      </c>
    </row>
    <row r="223" spans="1:11" s="5" customFormat="1" ht="34" hidden="1" outlineLevel="3">
      <c r="A223" s="41" t="s">
        <v>546</v>
      </c>
      <c r="B223" s="32" t="s">
        <v>202</v>
      </c>
      <c r="C223" s="68" t="s">
        <v>225</v>
      </c>
      <c r="D223" s="62" t="s">
        <v>25</v>
      </c>
      <c r="E223" s="8"/>
      <c r="F223" s="98"/>
      <c r="G223" s="98"/>
      <c r="H223" s="96">
        <f t="shared" si="41"/>
        <v>0</v>
      </c>
      <c r="I223" s="96">
        <f t="shared" si="42"/>
        <v>0</v>
      </c>
      <c r="J223" s="96">
        <f t="shared" si="42"/>
        <v>0</v>
      </c>
      <c r="K223" s="94">
        <f t="shared" si="43"/>
        <v>0</v>
      </c>
    </row>
    <row r="224" spans="1:11" s="5" customFormat="1" ht="34" hidden="1" outlineLevel="3">
      <c r="A224" s="41" t="s">
        <v>547</v>
      </c>
      <c r="B224" s="32" t="s">
        <v>203</v>
      </c>
      <c r="C224" s="68" t="s">
        <v>225</v>
      </c>
      <c r="D224" s="62" t="s">
        <v>25</v>
      </c>
      <c r="E224" s="8"/>
      <c r="F224" s="98"/>
      <c r="G224" s="98"/>
      <c r="H224" s="96">
        <f t="shared" si="41"/>
        <v>0</v>
      </c>
      <c r="I224" s="96">
        <f t="shared" si="42"/>
        <v>0</v>
      </c>
      <c r="J224" s="96">
        <f t="shared" si="42"/>
        <v>0</v>
      </c>
      <c r="K224" s="94">
        <f t="shared" si="43"/>
        <v>0</v>
      </c>
    </row>
    <row r="225" spans="1:11" s="5" customFormat="1" ht="17" hidden="1" outlineLevel="3">
      <c r="A225" s="41" t="s">
        <v>548</v>
      </c>
      <c r="B225" s="32" t="s">
        <v>197</v>
      </c>
      <c r="C225" s="68"/>
      <c r="D225" s="62" t="s">
        <v>45</v>
      </c>
      <c r="E225" s="8"/>
      <c r="F225" s="98"/>
      <c r="G225" s="98"/>
      <c r="H225" s="96">
        <f t="shared" si="41"/>
        <v>0</v>
      </c>
      <c r="I225" s="96">
        <f t="shared" si="42"/>
        <v>0</v>
      </c>
      <c r="J225" s="96">
        <f t="shared" si="42"/>
        <v>0</v>
      </c>
      <c r="K225" s="94">
        <f t="shared" si="43"/>
        <v>0</v>
      </c>
    </row>
    <row r="226" spans="1:11" s="5" customFormat="1" ht="17" hidden="1" outlineLevel="3">
      <c r="A226" s="41" t="s">
        <v>549</v>
      </c>
      <c r="B226" s="32" t="s">
        <v>206</v>
      </c>
      <c r="C226" s="68"/>
      <c r="D226" s="62" t="s">
        <v>45</v>
      </c>
      <c r="E226" s="8"/>
      <c r="F226" s="98"/>
      <c r="G226" s="98"/>
      <c r="H226" s="96">
        <f t="shared" si="41"/>
        <v>0</v>
      </c>
      <c r="I226" s="96">
        <f t="shared" si="42"/>
        <v>0</v>
      </c>
      <c r="J226" s="96">
        <f t="shared" si="42"/>
        <v>0</v>
      </c>
      <c r="K226" s="94">
        <f t="shared" si="43"/>
        <v>0</v>
      </c>
    </row>
    <row r="227" spans="1:11" s="5" customFormat="1" ht="17" hidden="1" outlineLevel="3">
      <c r="A227" s="41" t="s">
        <v>550</v>
      </c>
      <c r="B227" s="32" t="s">
        <v>195</v>
      </c>
      <c r="C227" s="68" t="s">
        <v>196</v>
      </c>
      <c r="D227" s="62" t="s">
        <v>45</v>
      </c>
      <c r="E227" s="8"/>
      <c r="F227" s="98"/>
      <c r="G227" s="98"/>
      <c r="H227" s="96">
        <f t="shared" si="41"/>
        <v>0</v>
      </c>
      <c r="I227" s="96">
        <f t="shared" si="42"/>
        <v>0</v>
      </c>
      <c r="J227" s="96">
        <f t="shared" si="42"/>
        <v>0</v>
      </c>
      <c r="K227" s="94">
        <f t="shared" si="43"/>
        <v>0</v>
      </c>
    </row>
    <row r="228" spans="1:11" s="5" customFormat="1" ht="34" hidden="1" outlineLevel="3">
      <c r="A228" s="41" t="s">
        <v>551</v>
      </c>
      <c r="B228" s="32" t="s">
        <v>193</v>
      </c>
      <c r="C228" s="68" t="s">
        <v>194</v>
      </c>
      <c r="D228" s="62" t="s">
        <v>25</v>
      </c>
      <c r="E228" s="8"/>
      <c r="F228" s="98"/>
      <c r="G228" s="98"/>
      <c r="H228" s="96">
        <f t="shared" si="41"/>
        <v>0</v>
      </c>
      <c r="I228" s="96">
        <f t="shared" si="42"/>
        <v>0</v>
      </c>
      <c r="J228" s="96">
        <f t="shared" si="42"/>
        <v>0</v>
      </c>
      <c r="K228" s="94">
        <f t="shared" si="43"/>
        <v>0</v>
      </c>
    </row>
    <row r="229" spans="1:11" s="5" customFormat="1" ht="34" hidden="1" outlineLevel="3">
      <c r="A229" s="41" t="s">
        <v>552</v>
      </c>
      <c r="B229" s="32" t="s">
        <v>226</v>
      </c>
      <c r="C229" s="68" t="s">
        <v>227</v>
      </c>
      <c r="D229" s="62" t="s">
        <v>25</v>
      </c>
      <c r="E229" s="8"/>
      <c r="F229" s="98"/>
      <c r="G229" s="98"/>
      <c r="H229" s="96">
        <f t="shared" si="41"/>
        <v>0</v>
      </c>
      <c r="I229" s="96">
        <f t="shared" si="42"/>
        <v>0</v>
      </c>
      <c r="J229" s="96">
        <f t="shared" si="42"/>
        <v>0</v>
      </c>
      <c r="K229" s="94">
        <f t="shared" si="43"/>
        <v>0</v>
      </c>
    </row>
    <row r="230" spans="1:11" s="5" customFormat="1" ht="34" hidden="1" outlineLevel="3">
      <c r="A230" s="41" t="s">
        <v>553</v>
      </c>
      <c r="B230" s="32" t="s">
        <v>334</v>
      </c>
      <c r="C230" s="68" t="s">
        <v>225</v>
      </c>
      <c r="D230" s="62" t="s">
        <v>25</v>
      </c>
      <c r="E230" s="8"/>
      <c r="F230" s="98"/>
      <c r="G230" s="98"/>
      <c r="H230" s="96">
        <f t="shared" si="41"/>
        <v>0</v>
      </c>
      <c r="I230" s="96">
        <f t="shared" si="42"/>
        <v>0</v>
      </c>
      <c r="J230" s="96">
        <f t="shared" si="42"/>
        <v>0</v>
      </c>
      <c r="K230" s="94">
        <f t="shared" si="43"/>
        <v>0</v>
      </c>
    </row>
    <row r="231" spans="1:11" s="5" customFormat="1" ht="51" hidden="1" outlineLevel="3">
      <c r="A231" s="41" t="s">
        <v>554</v>
      </c>
      <c r="B231" s="32" t="s">
        <v>598</v>
      </c>
      <c r="C231" s="68" t="s">
        <v>596</v>
      </c>
      <c r="D231" s="62" t="s">
        <v>45</v>
      </c>
      <c r="E231" s="8"/>
      <c r="F231" s="98"/>
      <c r="G231" s="98"/>
      <c r="H231" s="96">
        <f t="shared" si="41"/>
        <v>0</v>
      </c>
      <c r="I231" s="96">
        <f t="shared" si="42"/>
        <v>0</v>
      </c>
      <c r="J231" s="96">
        <f t="shared" si="42"/>
        <v>0</v>
      </c>
      <c r="K231" s="94">
        <f t="shared" si="43"/>
        <v>0</v>
      </c>
    </row>
    <row r="232" spans="1:11" s="5" customFormat="1" ht="34" hidden="1" outlineLevel="3">
      <c r="A232" s="41" t="s">
        <v>555</v>
      </c>
      <c r="B232" s="32" t="s">
        <v>333</v>
      </c>
      <c r="C232" s="68" t="s">
        <v>225</v>
      </c>
      <c r="D232" s="62" t="s">
        <v>25</v>
      </c>
      <c r="E232" s="8"/>
      <c r="F232" s="98"/>
      <c r="G232" s="98"/>
      <c r="H232" s="96">
        <f t="shared" si="41"/>
        <v>0</v>
      </c>
      <c r="I232" s="96">
        <f t="shared" si="42"/>
        <v>0</v>
      </c>
      <c r="J232" s="96">
        <f t="shared" si="42"/>
        <v>0</v>
      </c>
      <c r="K232" s="94">
        <f t="shared" si="43"/>
        <v>0</v>
      </c>
    </row>
    <row r="233" spans="1:11" hidden="1" outlineLevel="3">
      <c r="A233" s="39"/>
      <c r="B233" s="40"/>
      <c r="C233" s="68"/>
      <c r="D233" s="66"/>
      <c r="E233" s="8"/>
      <c r="F233" s="98"/>
      <c r="G233" s="98"/>
      <c r="H233" s="96">
        <f t="shared" si="41"/>
        <v>0</v>
      </c>
      <c r="I233" s="96">
        <f t="shared" si="42"/>
        <v>0</v>
      </c>
      <c r="J233" s="96">
        <f t="shared" si="42"/>
        <v>0</v>
      </c>
      <c r="K233" s="94">
        <f t="shared" si="43"/>
        <v>0</v>
      </c>
    </row>
    <row r="234" spans="1:11" hidden="1" outlineLevel="3">
      <c r="A234" s="39"/>
      <c r="B234" s="40"/>
      <c r="C234" s="68"/>
      <c r="D234" s="66"/>
      <c r="E234" s="8"/>
      <c r="F234" s="98"/>
      <c r="G234" s="98"/>
      <c r="H234" s="96">
        <f t="shared" si="41"/>
        <v>0</v>
      </c>
      <c r="I234" s="96">
        <f t="shared" si="42"/>
        <v>0</v>
      </c>
      <c r="J234" s="96">
        <f t="shared" si="42"/>
        <v>0</v>
      </c>
      <c r="K234" s="94">
        <f t="shared" si="43"/>
        <v>0</v>
      </c>
    </row>
    <row r="235" spans="1:11" hidden="1" outlineLevel="3">
      <c r="A235" s="39"/>
      <c r="B235" s="40"/>
      <c r="C235" s="68"/>
      <c r="D235" s="66"/>
      <c r="E235" s="8"/>
      <c r="F235" s="98"/>
      <c r="G235" s="98"/>
      <c r="H235" s="96">
        <f t="shared" si="41"/>
        <v>0</v>
      </c>
      <c r="I235" s="96">
        <f t="shared" si="42"/>
        <v>0</v>
      </c>
      <c r="J235" s="96">
        <f t="shared" si="42"/>
        <v>0</v>
      </c>
      <c r="K235" s="94">
        <f t="shared" si="43"/>
        <v>0</v>
      </c>
    </row>
    <row r="236" spans="1:11" ht="17" hidden="1" outlineLevel="2">
      <c r="A236" s="39" t="s">
        <v>325</v>
      </c>
      <c r="B236" s="31" t="s">
        <v>330</v>
      </c>
      <c r="C236" s="68"/>
      <c r="D236" s="60" t="s">
        <v>45</v>
      </c>
      <c r="E236" s="8"/>
      <c r="F236" s="93">
        <f>IF(E236&gt;0,I236/E236,0)</f>
        <v>0</v>
      </c>
      <c r="G236" s="93">
        <f>IF(E236&gt;0,J236/E236,0)</f>
        <v>0</v>
      </c>
      <c r="H236" s="93">
        <f>F236+G236</f>
        <v>0</v>
      </c>
      <c r="I236" s="93">
        <f>SUM(I237:I243)-I243</f>
        <v>0</v>
      </c>
      <c r="J236" s="93">
        <f>SUM(J237:J243)-J243</f>
        <v>0</v>
      </c>
      <c r="K236" s="94">
        <f t="shared" si="43"/>
        <v>0</v>
      </c>
    </row>
    <row r="237" spans="1:11" s="5" customFormat="1" ht="17" hidden="1" outlineLevel="3">
      <c r="A237" s="41" t="s">
        <v>326</v>
      </c>
      <c r="B237" s="32" t="s">
        <v>204</v>
      </c>
      <c r="C237" s="68"/>
      <c r="D237" s="62" t="s">
        <v>25</v>
      </c>
      <c r="E237" s="8"/>
      <c r="F237" s="98"/>
      <c r="G237" s="98"/>
      <c r="H237" s="96">
        <f t="shared" ref="H237:H242" si="44">F237+G237</f>
        <v>0</v>
      </c>
      <c r="I237" s="96">
        <f t="shared" ref="I237:J242" si="45">$E237*F237</f>
        <v>0</v>
      </c>
      <c r="J237" s="96">
        <f t="shared" si="45"/>
        <v>0</v>
      </c>
      <c r="K237" s="94">
        <f t="shared" si="43"/>
        <v>0</v>
      </c>
    </row>
    <row r="238" spans="1:11" s="5" customFormat="1" ht="34" hidden="1" outlineLevel="3">
      <c r="A238" s="41" t="s">
        <v>338</v>
      </c>
      <c r="B238" s="32" t="s">
        <v>205</v>
      </c>
      <c r="C238" s="68" t="s">
        <v>323</v>
      </c>
      <c r="D238" s="62" t="s">
        <v>45</v>
      </c>
      <c r="E238" s="8"/>
      <c r="F238" s="98"/>
      <c r="G238" s="98"/>
      <c r="H238" s="96">
        <f t="shared" si="44"/>
        <v>0</v>
      </c>
      <c r="I238" s="96">
        <f t="shared" si="45"/>
        <v>0</v>
      </c>
      <c r="J238" s="96">
        <f t="shared" si="45"/>
        <v>0</v>
      </c>
      <c r="K238" s="94">
        <f t="shared" si="43"/>
        <v>0</v>
      </c>
    </row>
    <row r="239" spans="1:11" s="5" customFormat="1" ht="34" hidden="1" outlineLevel="3">
      <c r="A239" s="41" t="s">
        <v>556</v>
      </c>
      <c r="B239" s="32" t="s">
        <v>331</v>
      </c>
      <c r="C239" s="68" t="s">
        <v>225</v>
      </c>
      <c r="D239" s="62" t="s">
        <v>25</v>
      </c>
      <c r="E239" s="8"/>
      <c r="F239" s="98"/>
      <c r="G239" s="98"/>
      <c r="H239" s="96">
        <f t="shared" si="44"/>
        <v>0</v>
      </c>
      <c r="I239" s="96">
        <f t="shared" si="45"/>
        <v>0</v>
      </c>
      <c r="J239" s="96">
        <f t="shared" si="45"/>
        <v>0</v>
      </c>
      <c r="K239" s="94">
        <f t="shared" si="43"/>
        <v>0</v>
      </c>
    </row>
    <row r="240" spans="1:11" hidden="1" outlineLevel="3">
      <c r="A240" s="39"/>
      <c r="B240" s="40"/>
      <c r="C240" s="68"/>
      <c r="D240" s="66"/>
      <c r="E240" s="8"/>
      <c r="F240" s="98"/>
      <c r="G240" s="98"/>
      <c r="H240" s="96">
        <f t="shared" si="44"/>
        <v>0</v>
      </c>
      <c r="I240" s="96">
        <f t="shared" si="45"/>
        <v>0</v>
      </c>
      <c r="J240" s="96">
        <f t="shared" si="45"/>
        <v>0</v>
      </c>
      <c r="K240" s="94">
        <f t="shared" si="43"/>
        <v>0</v>
      </c>
    </row>
    <row r="241" spans="1:11" hidden="1" outlineLevel="3">
      <c r="A241" s="39"/>
      <c r="B241" s="40"/>
      <c r="C241" s="68"/>
      <c r="D241" s="66"/>
      <c r="E241" s="8"/>
      <c r="F241" s="98"/>
      <c r="G241" s="98"/>
      <c r="H241" s="96">
        <f t="shared" si="44"/>
        <v>0</v>
      </c>
      <c r="I241" s="96">
        <f t="shared" si="45"/>
        <v>0</v>
      </c>
      <c r="J241" s="96">
        <f t="shared" si="45"/>
        <v>0</v>
      </c>
      <c r="K241" s="94">
        <f t="shared" si="43"/>
        <v>0</v>
      </c>
    </row>
    <row r="242" spans="1:11" hidden="1" outlineLevel="3">
      <c r="A242" s="39"/>
      <c r="B242" s="40"/>
      <c r="C242" s="68"/>
      <c r="D242" s="66"/>
      <c r="E242" s="8"/>
      <c r="F242" s="98"/>
      <c r="G242" s="98"/>
      <c r="H242" s="96">
        <f t="shared" si="44"/>
        <v>0</v>
      </c>
      <c r="I242" s="96">
        <f t="shared" si="45"/>
        <v>0</v>
      </c>
      <c r="J242" s="96">
        <f t="shared" si="45"/>
        <v>0</v>
      </c>
      <c r="K242" s="94">
        <f t="shared" si="43"/>
        <v>0</v>
      </c>
    </row>
    <row r="243" spans="1:11" ht="17" hidden="1" outlineLevel="2">
      <c r="A243" s="39" t="s">
        <v>327</v>
      </c>
      <c r="B243" s="31" t="s">
        <v>336</v>
      </c>
      <c r="C243" s="68"/>
      <c r="D243" s="60" t="s">
        <v>45</v>
      </c>
      <c r="E243" s="8"/>
      <c r="F243" s="93">
        <f>IF(E243&gt;0,I243/E243,0)</f>
        <v>0</v>
      </c>
      <c r="G243" s="93">
        <f>IF(E243&gt;0,J243/E243,0)</f>
        <v>0</v>
      </c>
      <c r="H243" s="93">
        <f>F243+G243</f>
        <v>0</v>
      </c>
      <c r="I243" s="93">
        <f>SUM(I244:I249)-I249</f>
        <v>0</v>
      </c>
      <c r="J243" s="93">
        <f>SUM(J244:J249)-J249</f>
        <v>0</v>
      </c>
      <c r="K243" s="94">
        <f t="shared" si="43"/>
        <v>0</v>
      </c>
    </row>
    <row r="244" spans="1:11" s="5" customFormat="1" ht="17" hidden="1" outlineLevel="3">
      <c r="A244" s="41" t="s">
        <v>328</v>
      </c>
      <c r="B244" s="32" t="s">
        <v>203</v>
      </c>
      <c r="C244" s="68"/>
      <c r="D244" s="62" t="s">
        <v>25</v>
      </c>
      <c r="E244" s="8"/>
      <c r="F244" s="98"/>
      <c r="G244" s="98"/>
      <c r="H244" s="96">
        <f t="shared" ref="H244:H248" si="46">F244+G244</f>
        <v>0</v>
      </c>
      <c r="I244" s="96">
        <f t="shared" ref="I244:J248" si="47">$E244*F244</f>
        <v>0</v>
      </c>
      <c r="J244" s="96">
        <f t="shared" si="47"/>
        <v>0</v>
      </c>
      <c r="K244" s="94">
        <f t="shared" si="43"/>
        <v>0</v>
      </c>
    </row>
    <row r="245" spans="1:11" s="5" customFormat="1" ht="34" hidden="1" outlineLevel="3">
      <c r="A245" s="41" t="s">
        <v>557</v>
      </c>
      <c r="B245" s="32" t="s">
        <v>337</v>
      </c>
      <c r="C245" s="68" t="s">
        <v>225</v>
      </c>
      <c r="D245" s="62" t="s">
        <v>25</v>
      </c>
      <c r="E245" s="8"/>
      <c r="F245" s="98"/>
      <c r="G245" s="98"/>
      <c r="H245" s="96">
        <f t="shared" si="46"/>
        <v>0</v>
      </c>
      <c r="I245" s="96">
        <f t="shared" si="47"/>
        <v>0</v>
      </c>
      <c r="J245" s="96">
        <f t="shared" si="47"/>
        <v>0</v>
      </c>
      <c r="K245" s="94">
        <f t="shared" si="43"/>
        <v>0</v>
      </c>
    </row>
    <row r="246" spans="1:11" hidden="1" outlineLevel="3">
      <c r="A246" s="39"/>
      <c r="B246" s="40"/>
      <c r="C246" s="68"/>
      <c r="D246" s="66"/>
      <c r="E246" s="8"/>
      <c r="F246" s="98"/>
      <c r="G246" s="98"/>
      <c r="H246" s="96">
        <f t="shared" si="46"/>
        <v>0</v>
      </c>
      <c r="I246" s="96">
        <f t="shared" si="47"/>
        <v>0</v>
      </c>
      <c r="J246" s="96">
        <f t="shared" si="47"/>
        <v>0</v>
      </c>
      <c r="K246" s="94">
        <f t="shared" si="43"/>
        <v>0</v>
      </c>
    </row>
    <row r="247" spans="1:11" hidden="1" outlineLevel="3">
      <c r="A247" s="39"/>
      <c r="B247" s="40"/>
      <c r="C247" s="68"/>
      <c r="D247" s="66"/>
      <c r="E247" s="8"/>
      <c r="F247" s="98"/>
      <c r="G247" s="98"/>
      <c r="H247" s="96">
        <f t="shared" si="46"/>
        <v>0</v>
      </c>
      <c r="I247" s="96">
        <f t="shared" si="47"/>
        <v>0</v>
      </c>
      <c r="J247" s="96">
        <f t="shared" si="47"/>
        <v>0</v>
      </c>
      <c r="K247" s="94">
        <f t="shared" si="43"/>
        <v>0</v>
      </c>
    </row>
    <row r="248" spans="1:11" hidden="1" outlineLevel="3">
      <c r="A248" s="39"/>
      <c r="B248" s="40"/>
      <c r="C248" s="68"/>
      <c r="D248" s="66"/>
      <c r="E248" s="8"/>
      <c r="F248" s="98"/>
      <c r="G248" s="98"/>
      <c r="H248" s="96">
        <f t="shared" si="46"/>
        <v>0</v>
      </c>
      <c r="I248" s="96">
        <f t="shared" si="47"/>
        <v>0</v>
      </c>
      <c r="J248" s="96">
        <f t="shared" si="47"/>
        <v>0</v>
      </c>
      <c r="K248" s="94">
        <f t="shared" si="43"/>
        <v>0</v>
      </c>
    </row>
    <row r="249" spans="1:11" ht="17" hidden="1" outlineLevel="2">
      <c r="A249" s="39" t="s">
        <v>339</v>
      </c>
      <c r="B249" s="31" t="s">
        <v>321</v>
      </c>
      <c r="C249" s="68"/>
      <c r="D249" s="60" t="s">
        <v>45</v>
      </c>
      <c r="E249" s="8"/>
      <c r="F249" s="93">
        <f>IF(E249&gt;0,I249/E249,0)</f>
        <v>0</v>
      </c>
      <c r="G249" s="93">
        <f>IF(E249&gt;0,J249/E249,0)</f>
        <v>0</v>
      </c>
      <c r="H249" s="93">
        <f>F249+G249</f>
        <v>0</v>
      </c>
      <c r="I249" s="93">
        <f>SUM(I250:I255)-I255</f>
        <v>0</v>
      </c>
      <c r="J249" s="93">
        <f>SUM(J250:J255)-J255</f>
        <v>0</v>
      </c>
      <c r="K249" s="94">
        <f t="shared" si="43"/>
        <v>0</v>
      </c>
    </row>
    <row r="250" spans="1:11" s="5" customFormat="1" ht="17" hidden="1" outlineLevel="3">
      <c r="A250" s="41" t="s">
        <v>340</v>
      </c>
      <c r="B250" s="32" t="s">
        <v>322</v>
      </c>
      <c r="C250" s="68"/>
      <c r="D250" s="62" t="s">
        <v>25</v>
      </c>
      <c r="E250" s="8"/>
      <c r="F250" s="98"/>
      <c r="G250" s="98"/>
      <c r="H250" s="96">
        <f t="shared" ref="H250:H254" si="48">F250+G250</f>
        <v>0</v>
      </c>
      <c r="I250" s="96">
        <f t="shared" ref="I250:J254" si="49">$E250*F250</f>
        <v>0</v>
      </c>
      <c r="J250" s="96">
        <f t="shared" si="49"/>
        <v>0</v>
      </c>
      <c r="K250" s="94">
        <f t="shared" si="43"/>
        <v>0</v>
      </c>
    </row>
    <row r="251" spans="1:11" s="5" customFormat="1" ht="34" hidden="1" outlineLevel="3">
      <c r="A251" s="41" t="s">
        <v>341</v>
      </c>
      <c r="B251" s="32" t="s">
        <v>205</v>
      </c>
      <c r="C251" s="68" t="s">
        <v>323</v>
      </c>
      <c r="D251" s="62" t="s">
        <v>45</v>
      </c>
      <c r="E251" s="8"/>
      <c r="F251" s="98"/>
      <c r="G251" s="98"/>
      <c r="H251" s="96">
        <f t="shared" si="48"/>
        <v>0</v>
      </c>
      <c r="I251" s="96">
        <f t="shared" si="49"/>
        <v>0</v>
      </c>
      <c r="J251" s="96">
        <f t="shared" si="49"/>
        <v>0</v>
      </c>
      <c r="K251" s="94">
        <f t="shared" si="43"/>
        <v>0</v>
      </c>
    </row>
    <row r="252" spans="1:11" hidden="1" outlineLevel="3">
      <c r="A252" s="39"/>
      <c r="B252" s="40"/>
      <c r="C252" s="68"/>
      <c r="D252" s="66"/>
      <c r="E252" s="8"/>
      <c r="F252" s="98"/>
      <c r="G252" s="98"/>
      <c r="H252" s="96">
        <f t="shared" si="48"/>
        <v>0</v>
      </c>
      <c r="I252" s="96">
        <f t="shared" si="49"/>
        <v>0</v>
      </c>
      <c r="J252" s="96">
        <f t="shared" si="49"/>
        <v>0</v>
      </c>
      <c r="K252" s="94">
        <f t="shared" si="43"/>
        <v>0</v>
      </c>
    </row>
    <row r="253" spans="1:11" hidden="1" outlineLevel="3">
      <c r="A253" s="39"/>
      <c r="B253" s="40"/>
      <c r="C253" s="68"/>
      <c r="D253" s="66"/>
      <c r="E253" s="8"/>
      <c r="F253" s="98"/>
      <c r="G253" s="98"/>
      <c r="H253" s="96">
        <f t="shared" si="48"/>
        <v>0</v>
      </c>
      <c r="I253" s="96">
        <f t="shared" si="49"/>
        <v>0</v>
      </c>
      <c r="J253" s="96">
        <f t="shared" si="49"/>
        <v>0</v>
      </c>
      <c r="K253" s="94">
        <f t="shared" si="43"/>
        <v>0</v>
      </c>
    </row>
    <row r="254" spans="1:11" hidden="1" outlineLevel="3">
      <c r="A254" s="39"/>
      <c r="B254" s="40"/>
      <c r="C254" s="68"/>
      <c r="D254" s="66"/>
      <c r="E254" s="8"/>
      <c r="F254" s="98"/>
      <c r="G254" s="98"/>
      <c r="H254" s="96">
        <f t="shared" si="48"/>
        <v>0</v>
      </c>
      <c r="I254" s="96">
        <f t="shared" si="49"/>
        <v>0</v>
      </c>
      <c r="J254" s="96">
        <f t="shared" si="49"/>
        <v>0</v>
      </c>
      <c r="K254" s="94">
        <f t="shared" si="43"/>
        <v>0</v>
      </c>
    </row>
    <row r="255" spans="1:11" ht="17" hidden="1" outlineLevel="2">
      <c r="A255" s="39" t="s">
        <v>479</v>
      </c>
      <c r="B255" s="31" t="s">
        <v>342</v>
      </c>
      <c r="C255" s="68"/>
      <c r="D255" s="60" t="s">
        <v>45</v>
      </c>
      <c r="E255" s="8"/>
      <c r="F255" s="93">
        <f>IF(E255&gt;0,I255/E255,0)</f>
        <v>0</v>
      </c>
      <c r="G255" s="93">
        <f>IF(E255&gt;0,J255/E255,0)</f>
        <v>0</v>
      </c>
      <c r="H255" s="93">
        <f>F255+G255</f>
        <v>0</v>
      </c>
      <c r="I255" s="93">
        <f>SUM(I256:I261)-I261</f>
        <v>0</v>
      </c>
      <c r="J255" s="93">
        <f>SUM(J256:J261)-J261</f>
        <v>0</v>
      </c>
      <c r="K255" s="94">
        <f t="shared" si="43"/>
        <v>0</v>
      </c>
    </row>
    <row r="256" spans="1:11" s="5" customFormat="1" ht="17" hidden="1" outlineLevel="3">
      <c r="A256" s="41" t="s">
        <v>480</v>
      </c>
      <c r="B256" s="32" t="s">
        <v>203</v>
      </c>
      <c r="C256" s="68"/>
      <c r="D256" s="62" t="s">
        <v>25</v>
      </c>
      <c r="E256" s="8"/>
      <c r="F256" s="98"/>
      <c r="G256" s="98"/>
      <c r="H256" s="96">
        <f t="shared" ref="H256:H260" si="50">F256+G256</f>
        <v>0</v>
      </c>
      <c r="I256" s="96">
        <f t="shared" ref="I256:J260" si="51">$E256*F256</f>
        <v>0</v>
      </c>
      <c r="J256" s="96">
        <f t="shared" si="51"/>
        <v>0</v>
      </c>
      <c r="K256" s="94">
        <f t="shared" si="43"/>
        <v>0</v>
      </c>
    </row>
    <row r="257" spans="1:11" s="5" customFormat="1" ht="34" hidden="1" outlineLevel="3">
      <c r="A257" s="41" t="s">
        <v>481</v>
      </c>
      <c r="B257" s="32" t="s">
        <v>342</v>
      </c>
      <c r="C257" s="68" t="s">
        <v>225</v>
      </c>
      <c r="D257" s="62" t="s">
        <v>25</v>
      </c>
      <c r="E257" s="8"/>
      <c r="F257" s="98"/>
      <c r="G257" s="98"/>
      <c r="H257" s="96">
        <f t="shared" si="50"/>
        <v>0</v>
      </c>
      <c r="I257" s="96">
        <f t="shared" si="51"/>
        <v>0</v>
      </c>
      <c r="J257" s="96">
        <f t="shared" si="51"/>
        <v>0</v>
      </c>
      <c r="K257" s="94">
        <f t="shared" si="43"/>
        <v>0</v>
      </c>
    </row>
    <row r="258" spans="1:11" hidden="1" outlineLevel="3">
      <c r="A258" s="39"/>
      <c r="B258" s="40"/>
      <c r="C258" s="68"/>
      <c r="D258" s="66"/>
      <c r="E258" s="8"/>
      <c r="F258" s="98"/>
      <c r="G258" s="98"/>
      <c r="H258" s="96">
        <f t="shared" si="50"/>
        <v>0</v>
      </c>
      <c r="I258" s="96">
        <f t="shared" si="51"/>
        <v>0</v>
      </c>
      <c r="J258" s="96">
        <f t="shared" si="51"/>
        <v>0</v>
      </c>
      <c r="K258" s="94">
        <f t="shared" si="43"/>
        <v>0</v>
      </c>
    </row>
    <row r="259" spans="1:11" hidden="1" outlineLevel="3">
      <c r="A259" s="39"/>
      <c r="B259" s="40"/>
      <c r="C259" s="68"/>
      <c r="D259" s="66"/>
      <c r="E259" s="8"/>
      <c r="F259" s="98"/>
      <c r="G259" s="98"/>
      <c r="H259" s="96">
        <f t="shared" si="50"/>
        <v>0</v>
      </c>
      <c r="I259" s="96">
        <f t="shared" si="51"/>
        <v>0</v>
      </c>
      <c r="J259" s="96">
        <f t="shared" si="51"/>
        <v>0</v>
      </c>
      <c r="K259" s="94">
        <f t="shared" si="43"/>
        <v>0</v>
      </c>
    </row>
    <row r="260" spans="1:11" hidden="1" outlineLevel="3">
      <c r="A260" s="39"/>
      <c r="B260" s="40"/>
      <c r="C260" s="68"/>
      <c r="D260" s="66"/>
      <c r="E260" s="8"/>
      <c r="F260" s="98"/>
      <c r="G260" s="98"/>
      <c r="H260" s="96">
        <f t="shared" si="50"/>
        <v>0</v>
      </c>
      <c r="I260" s="96">
        <f t="shared" si="51"/>
        <v>0</v>
      </c>
      <c r="J260" s="96">
        <f t="shared" si="51"/>
        <v>0</v>
      </c>
      <c r="K260" s="94">
        <f t="shared" si="43"/>
        <v>0</v>
      </c>
    </row>
    <row r="261" spans="1:11" ht="17" hidden="1" outlineLevel="2">
      <c r="A261" s="39" t="s">
        <v>558</v>
      </c>
      <c r="B261" s="31" t="s">
        <v>250</v>
      </c>
      <c r="C261" s="68"/>
      <c r="D261" s="60" t="s">
        <v>45</v>
      </c>
      <c r="E261" s="8"/>
      <c r="F261" s="93">
        <f>IF(E261&gt;0,I261/E261,0)</f>
        <v>0</v>
      </c>
      <c r="G261" s="93">
        <f>IF(E261&gt;0,J261/E261,0)</f>
        <v>0</v>
      </c>
      <c r="H261" s="93">
        <f>F261+G261</f>
        <v>0</v>
      </c>
      <c r="I261" s="93">
        <f>SUM(I262:I265)-I265</f>
        <v>0</v>
      </c>
      <c r="J261" s="93">
        <f>SUM(J262:J265)-J265</f>
        <v>0</v>
      </c>
      <c r="K261" s="94">
        <f t="shared" si="43"/>
        <v>0</v>
      </c>
    </row>
    <row r="262" spans="1:11" s="5" customFormat="1" ht="51" hidden="1" outlineLevel="3">
      <c r="A262" s="41" t="s">
        <v>559</v>
      </c>
      <c r="B262" s="32" t="s">
        <v>295</v>
      </c>
      <c r="C262" s="68" t="s">
        <v>184</v>
      </c>
      <c r="D262" s="62" t="s">
        <v>25</v>
      </c>
      <c r="E262" s="8"/>
      <c r="F262" s="98"/>
      <c r="G262" s="98"/>
      <c r="H262" s="96">
        <f t="shared" ref="H262:H264" si="52">F262+G262</f>
        <v>0</v>
      </c>
      <c r="I262" s="96">
        <f t="shared" ref="I262:J264" si="53">$E262*F262</f>
        <v>0</v>
      </c>
      <c r="J262" s="96">
        <f t="shared" si="53"/>
        <v>0</v>
      </c>
      <c r="K262" s="94">
        <f t="shared" si="43"/>
        <v>0</v>
      </c>
    </row>
    <row r="263" spans="1:11" hidden="1" outlineLevel="3">
      <c r="A263" s="39"/>
      <c r="B263" s="40"/>
      <c r="C263" s="68"/>
      <c r="D263" s="66"/>
      <c r="E263" s="8"/>
      <c r="F263" s="98"/>
      <c r="G263" s="98"/>
      <c r="H263" s="96">
        <f t="shared" si="52"/>
        <v>0</v>
      </c>
      <c r="I263" s="96">
        <f t="shared" si="53"/>
        <v>0</v>
      </c>
      <c r="J263" s="96">
        <f t="shared" si="53"/>
        <v>0</v>
      </c>
      <c r="K263" s="94">
        <f t="shared" si="43"/>
        <v>0</v>
      </c>
    </row>
    <row r="264" spans="1:11" hidden="1" outlineLevel="3">
      <c r="A264" s="39"/>
      <c r="B264" s="40"/>
      <c r="C264" s="68"/>
      <c r="D264" s="66"/>
      <c r="E264" s="8"/>
      <c r="F264" s="98"/>
      <c r="G264" s="98"/>
      <c r="H264" s="96">
        <f t="shared" si="52"/>
        <v>0</v>
      </c>
      <c r="I264" s="96">
        <f t="shared" si="53"/>
        <v>0</v>
      </c>
      <c r="J264" s="96">
        <f t="shared" si="53"/>
        <v>0</v>
      </c>
      <c r="K264" s="94">
        <f t="shared" si="43"/>
        <v>0</v>
      </c>
    </row>
    <row r="265" spans="1:11" ht="17" hidden="1" outlineLevel="2">
      <c r="A265" s="39" t="s">
        <v>560</v>
      </c>
      <c r="B265" s="31" t="s">
        <v>316</v>
      </c>
      <c r="C265" s="68"/>
      <c r="D265" s="60" t="s">
        <v>45</v>
      </c>
      <c r="E265" s="8"/>
      <c r="F265" s="93">
        <f>IF(E265&gt;0,I265/E265,0)</f>
        <v>0</v>
      </c>
      <c r="G265" s="93">
        <f>IF(E265&gt;0,J265/E265,0)</f>
        <v>0</v>
      </c>
      <c r="H265" s="93">
        <f>F265+G265</f>
        <v>0</v>
      </c>
      <c r="I265" s="93">
        <f>SUM(I266:I280)-I280</f>
        <v>0</v>
      </c>
      <c r="J265" s="93">
        <f>SUM(J266:J299)-J299</f>
        <v>0</v>
      </c>
      <c r="K265" s="94">
        <f t="shared" si="43"/>
        <v>0</v>
      </c>
    </row>
    <row r="266" spans="1:11" s="5" customFormat="1" ht="34" hidden="1" outlineLevel="3">
      <c r="A266" s="41" t="s">
        <v>561</v>
      </c>
      <c r="B266" s="32" t="s">
        <v>204</v>
      </c>
      <c r="C266" s="68" t="s">
        <v>225</v>
      </c>
      <c r="D266" s="62" t="s">
        <v>25</v>
      </c>
      <c r="E266" s="8"/>
      <c r="F266" s="98"/>
      <c r="G266" s="98"/>
      <c r="H266" s="96">
        <f t="shared" ref="H266:H300" si="54">F266+G266</f>
        <v>0</v>
      </c>
      <c r="I266" s="96">
        <f t="shared" ref="I266:J279" si="55">$E266*F266</f>
        <v>0</v>
      </c>
      <c r="J266" s="96">
        <f t="shared" si="55"/>
        <v>0</v>
      </c>
      <c r="K266" s="94">
        <f t="shared" si="43"/>
        <v>0</v>
      </c>
    </row>
    <row r="267" spans="1:11" s="5" customFormat="1" ht="34" hidden="1" outlineLevel="3">
      <c r="A267" s="41" t="s">
        <v>562</v>
      </c>
      <c r="B267" s="32" t="s">
        <v>205</v>
      </c>
      <c r="C267" s="68" t="s">
        <v>323</v>
      </c>
      <c r="D267" s="62" t="s">
        <v>45</v>
      </c>
      <c r="E267" s="8"/>
      <c r="F267" s="98"/>
      <c r="G267" s="98"/>
      <c r="H267" s="96">
        <f t="shared" si="54"/>
        <v>0</v>
      </c>
      <c r="I267" s="96">
        <f t="shared" si="55"/>
        <v>0</v>
      </c>
      <c r="J267" s="96">
        <f t="shared" si="55"/>
        <v>0</v>
      </c>
      <c r="K267" s="94">
        <f t="shared" si="43"/>
        <v>0</v>
      </c>
    </row>
    <row r="268" spans="1:11" s="5" customFormat="1" ht="34" hidden="1" outlineLevel="3">
      <c r="A268" s="41" t="s">
        <v>563</v>
      </c>
      <c r="B268" s="32" t="s">
        <v>202</v>
      </c>
      <c r="C268" s="68" t="s">
        <v>225</v>
      </c>
      <c r="D268" s="62" t="s">
        <v>25</v>
      </c>
      <c r="E268" s="8"/>
      <c r="F268" s="98"/>
      <c r="G268" s="98"/>
      <c r="H268" s="96">
        <f t="shared" si="54"/>
        <v>0</v>
      </c>
      <c r="I268" s="96">
        <f t="shared" si="55"/>
        <v>0</v>
      </c>
      <c r="J268" s="96">
        <f t="shared" si="55"/>
        <v>0</v>
      </c>
      <c r="K268" s="94">
        <f t="shared" si="43"/>
        <v>0</v>
      </c>
    </row>
    <row r="269" spans="1:11" s="5" customFormat="1" ht="34" hidden="1" outlineLevel="3">
      <c r="A269" s="41" t="s">
        <v>564</v>
      </c>
      <c r="B269" s="32" t="s">
        <v>203</v>
      </c>
      <c r="C269" s="68" t="s">
        <v>225</v>
      </c>
      <c r="D269" s="62" t="s">
        <v>25</v>
      </c>
      <c r="E269" s="8"/>
      <c r="F269" s="98"/>
      <c r="G269" s="98"/>
      <c r="H269" s="96">
        <f t="shared" si="54"/>
        <v>0</v>
      </c>
      <c r="I269" s="96">
        <f t="shared" si="55"/>
        <v>0</v>
      </c>
      <c r="J269" s="96">
        <f t="shared" si="55"/>
        <v>0</v>
      </c>
      <c r="K269" s="94">
        <f t="shared" si="43"/>
        <v>0</v>
      </c>
    </row>
    <row r="270" spans="1:11" s="5" customFormat="1" ht="17" hidden="1" outlineLevel="3">
      <c r="A270" s="41" t="s">
        <v>565</v>
      </c>
      <c r="B270" s="32" t="s">
        <v>197</v>
      </c>
      <c r="C270" s="68"/>
      <c r="D270" s="62" t="s">
        <v>45</v>
      </c>
      <c r="E270" s="8"/>
      <c r="F270" s="98"/>
      <c r="G270" s="98"/>
      <c r="H270" s="96">
        <f t="shared" si="54"/>
        <v>0</v>
      </c>
      <c r="I270" s="96">
        <f t="shared" si="55"/>
        <v>0</v>
      </c>
      <c r="J270" s="96">
        <f t="shared" si="55"/>
        <v>0</v>
      </c>
      <c r="K270" s="94">
        <f t="shared" si="43"/>
        <v>0</v>
      </c>
    </row>
    <row r="271" spans="1:11" s="5" customFormat="1" ht="17" hidden="1" outlineLevel="3">
      <c r="A271" s="41" t="s">
        <v>566</v>
      </c>
      <c r="B271" s="32" t="s">
        <v>206</v>
      </c>
      <c r="C271" s="68"/>
      <c r="D271" s="62" t="s">
        <v>45</v>
      </c>
      <c r="E271" s="8"/>
      <c r="F271" s="98"/>
      <c r="G271" s="98"/>
      <c r="H271" s="96">
        <f t="shared" si="54"/>
        <v>0</v>
      </c>
      <c r="I271" s="96">
        <f t="shared" si="55"/>
        <v>0</v>
      </c>
      <c r="J271" s="96">
        <f t="shared" si="55"/>
        <v>0</v>
      </c>
      <c r="K271" s="94">
        <f t="shared" si="43"/>
        <v>0</v>
      </c>
    </row>
    <row r="272" spans="1:11" s="5" customFormat="1" ht="17" hidden="1" outlineLevel="3">
      <c r="A272" s="41" t="s">
        <v>567</v>
      </c>
      <c r="B272" s="32" t="s">
        <v>195</v>
      </c>
      <c r="C272" s="68" t="s">
        <v>196</v>
      </c>
      <c r="D272" s="62" t="s">
        <v>45</v>
      </c>
      <c r="E272" s="8"/>
      <c r="F272" s="98"/>
      <c r="G272" s="98"/>
      <c r="H272" s="96">
        <f t="shared" si="54"/>
        <v>0</v>
      </c>
      <c r="I272" s="96">
        <f t="shared" si="55"/>
        <v>0</v>
      </c>
      <c r="J272" s="96">
        <f t="shared" si="55"/>
        <v>0</v>
      </c>
      <c r="K272" s="94">
        <f t="shared" si="43"/>
        <v>0</v>
      </c>
    </row>
    <row r="273" spans="1:11" s="5" customFormat="1" ht="34" hidden="1" outlineLevel="3">
      <c r="A273" s="41" t="s">
        <v>568</v>
      </c>
      <c r="B273" s="32" t="s">
        <v>193</v>
      </c>
      <c r="C273" s="68" t="s">
        <v>194</v>
      </c>
      <c r="D273" s="62" t="s">
        <v>25</v>
      </c>
      <c r="E273" s="8"/>
      <c r="F273" s="98"/>
      <c r="G273" s="98"/>
      <c r="H273" s="96">
        <f t="shared" si="54"/>
        <v>0</v>
      </c>
      <c r="I273" s="96">
        <f t="shared" si="55"/>
        <v>0</v>
      </c>
      <c r="J273" s="96">
        <f t="shared" si="55"/>
        <v>0</v>
      </c>
      <c r="K273" s="94">
        <f t="shared" si="43"/>
        <v>0</v>
      </c>
    </row>
    <row r="274" spans="1:11" s="5" customFormat="1" ht="34" hidden="1" outlineLevel="3">
      <c r="A274" s="41" t="s">
        <v>569</v>
      </c>
      <c r="B274" s="32" t="s">
        <v>226</v>
      </c>
      <c r="C274" s="68" t="s">
        <v>227</v>
      </c>
      <c r="D274" s="62" t="s">
        <v>25</v>
      </c>
      <c r="E274" s="8"/>
      <c r="F274" s="98"/>
      <c r="G274" s="98"/>
      <c r="H274" s="96">
        <f t="shared" si="54"/>
        <v>0</v>
      </c>
      <c r="I274" s="96">
        <f t="shared" si="55"/>
        <v>0</v>
      </c>
      <c r="J274" s="96">
        <f t="shared" si="55"/>
        <v>0</v>
      </c>
      <c r="K274" s="94">
        <f t="shared" si="43"/>
        <v>0</v>
      </c>
    </row>
    <row r="275" spans="1:11" s="5" customFormat="1" ht="51" hidden="1" outlineLevel="3">
      <c r="A275" s="41" t="s">
        <v>570</v>
      </c>
      <c r="B275" s="32" t="s">
        <v>594</v>
      </c>
      <c r="C275" s="68" t="s">
        <v>238</v>
      </c>
      <c r="D275" s="62" t="s">
        <v>45</v>
      </c>
      <c r="E275" s="8"/>
      <c r="F275" s="98"/>
      <c r="G275" s="98"/>
      <c r="H275" s="96">
        <f t="shared" si="54"/>
        <v>0</v>
      </c>
      <c r="I275" s="96">
        <f t="shared" si="55"/>
        <v>0</v>
      </c>
      <c r="J275" s="96">
        <f t="shared" si="55"/>
        <v>0</v>
      </c>
      <c r="K275" s="94">
        <f t="shared" si="43"/>
        <v>0</v>
      </c>
    </row>
    <row r="276" spans="1:11" s="5" customFormat="1" ht="51" hidden="1" outlineLevel="3">
      <c r="A276" s="41" t="s">
        <v>571</v>
      </c>
      <c r="B276" s="32" t="s">
        <v>594</v>
      </c>
      <c r="C276" s="68" t="s">
        <v>238</v>
      </c>
      <c r="D276" s="62" t="s">
        <v>45</v>
      </c>
      <c r="E276" s="8"/>
      <c r="F276" s="98"/>
      <c r="G276" s="98"/>
      <c r="H276" s="96">
        <f t="shared" si="54"/>
        <v>0</v>
      </c>
      <c r="I276" s="96">
        <f t="shared" si="55"/>
        <v>0</v>
      </c>
      <c r="J276" s="96">
        <f t="shared" si="55"/>
        <v>0</v>
      </c>
      <c r="K276" s="94">
        <f t="shared" si="43"/>
        <v>0</v>
      </c>
    </row>
    <row r="277" spans="1:11" s="5" customFormat="1" hidden="1" outlineLevel="3">
      <c r="A277" s="41"/>
      <c r="B277" s="42"/>
      <c r="C277" s="68"/>
      <c r="D277" s="65"/>
      <c r="E277" s="8"/>
      <c r="F277" s="98"/>
      <c r="G277" s="98"/>
      <c r="H277" s="96">
        <f t="shared" si="54"/>
        <v>0</v>
      </c>
      <c r="I277" s="96">
        <f t="shared" si="55"/>
        <v>0</v>
      </c>
      <c r="J277" s="96">
        <f t="shared" si="55"/>
        <v>0</v>
      </c>
      <c r="K277" s="94">
        <f t="shared" si="43"/>
        <v>0</v>
      </c>
    </row>
    <row r="278" spans="1:11" s="5" customFormat="1" hidden="1" outlineLevel="3">
      <c r="A278" s="41"/>
      <c r="B278" s="42"/>
      <c r="C278" s="68"/>
      <c r="D278" s="65"/>
      <c r="E278" s="8"/>
      <c r="F278" s="98"/>
      <c r="G278" s="98"/>
      <c r="H278" s="96">
        <f t="shared" si="54"/>
        <v>0</v>
      </c>
      <c r="I278" s="96">
        <f t="shared" si="55"/>
        <v>0</v>
      </c>
      <c r="J278" s="96">
        <f t="shared" si="55"/>
        <v>0</v>
      </c>
      <c r="K278" s="94">
        <f t="shared" si="43"/>
        <v>0</v>
      </c>
    </row>
    <row r="279" spans="1:11" hidden="1" outlineLevel="3">
      <c r="A279" s="39"/>
      <c r="B279" s="40"/>
      <c r="C279" s="68"/>
      <c r="D279" s="66"/>
      <c r="E279" s="8"/>
      <c r="F279" s="98"/>
      <c r="G279" s="98"/>
      <c r="H279" s="96">
        <f t="shared" si="54"/>
        <v>0</v>
      </c>
      <c r="I279" s="96">
        <f t="shared" si="55"/>
        <v>0</v>
      </c>
      <c r="J279" s="96">
        <f t="shared" si="55"/>
        <v>0</v>
      </c>
      <c r="K279" s="94">
        <f t="shared" si="43"/>
        <v>0</v>
      </c>
    </row>
    <row r="280" spans="1:11" ht="17" hidden="1" outlineLevel="2">
      <c r="A280" s="39" t="s">
        <v>572</v>
      </c>
      <c r="B280" s="31" t="s">
        <v>412</v>
      </c>
      <c r="C280" s="68"/>
      <c r="D280" s="60" t="s">
        <v>11</v>
      </c>
      <c r="E280" s="8">
        <f>IF((E281+E282+E283+E284+E285+E286+E287+E288+E289+E290+E291+E292)&gt;0,1,0)</f>
        <v>0</v>
      </c>
      <c r="F280" s="93">
        <f>IF(E280&gt;0,I280/E280,0)</f>
        <v>0</v>
      </c>
      <c r="G280" s="93">
        <f>IF(E280&gt;0,J280/E280,0)</f>
        <v>0</v>
      </c>
      <c r="H280" s="93">
        <f>F280+G280</f>
        <v>0</v>
      </c>
      <c r="I280" s="93">
        <f>SUM(I281:I293)-I293</f>
        <v>0</v>
      </c>
      <c r="J280" s="93">
        <f>SUM(J281:J293)-J293</f>
        <v>0</v>
      </c>
      <c r="K280" s="94">
        <f>I280+J280</f>
        <v>0</v>
      </c>
    </row>
    <row r="281" spans="1:11" s="5" customFormat="1" ht="34" hidden="1" outlineLevel="3">
      <c r="A281" s="41" t="s">
        <v>573</v>
      </c>
      <c r="B281" s="32" t="s">
        <v>403</v>
      </c>
      <c r="C281" s="69" t="s">
        <v>398</v>
      </c>
      <c r="D281" s="62" t="s">
        <v>39</v>
      </c>
      <c r="E281" s="11"/>
      <c r="F281" s="98"/>
      <c r="G281" s="98"/>
      <c r="H281" s="96">
        <f t="shared" ref="H281:H289" si="56">F281+G281</f>
        <v>0</v>
      </c>
      <c r="I281" s="96">
        <f t="shared" ref="I281:J289" si="57">$E281*F281</f>
        <v>0</v>
      </c>
      <c r="J281" s="96">
        <f t="shared" si="57"/>
        <v>0</v>
      </c>
      <c r="K281" s="99">
        <f t="shared" ref="K281:K289" si="58">I281+J281</f>
        <v>0</v>
      </c>
    </row>
    <row r="282" spans="1:11" s="5" customFormat="1" ht="34" hidden="1" outlineLevel="3">
      <c r="A282" s="41" t="s">
        <v>574</v>
      </c>
      <c r="B282" s="32" t="s">
        <v>404</v>
      </c>
      <c r="C282" s="69" t="s">
        <v>398</v>
      </c>
      <c r="D282" s="62" t="s">
        <v>39</v>
      </c>
      <c r="E282" s="11"/>
      <c r="F282" s="98"/>
      <c r="G282" s="98"/>
      <c r="H282" s="96">
        <f t="shared" si="56"/>
        <v>0</v>
      </c>
      <c r="I282" s="96">
        <f t="shared" si="57"/>
        <v>0</v>
      </c>
      <c r="J282" s="96">
        <f t="shared" si="57"/>
        <v>0</v>
      </c>
      <c r="K282" s="99">
        <f t="shared" si="58"/>
        <v>0</v>
      </c>
    </row>
    <row r="283" spans="1:11" s="5" customFormat="1" ht="17" hidden="1" outlineLevel="3">
      <c r="A283" s="41" t="s">
        <v>575</v>
      </c>
      <c r="B283" s="32" t="s">
        <v>431</v>
      </c>
      <c r="C283" s="69"/>
      <c r="D283" s="62" t="s">
        <v>66</v>
      </c>
      <c r="E283" s="11"/>
      <c r="F283" s="98"/>
      <c r="G283" s="98"/>
      <c r="H283" s="96">
        <f t="shared" si="56"/>
        <v>0</v>
      </c>
      <c r="I283" s="96">
        <f t="shared" si="57"/>
        <v>0</v>
      </c>
      <c r="J283" s="96">
        <f t="shared" si="57"/>
        <v>0</v>
      </c>
      <c r="K283" s="99">
        <f t="shared" si="58"/>
        <v>0</v>
      </c>
    </row>
    <row r="284" spans="1:11" s="5" customFormat="1" ht="17" hidden="1" outlineLevel="3">
      <c r="A284" s="41" t="s">
        <v>576</v>
      </c>
      <c r="B284" s="32" t="s">
        <v>428</v>
      </c>
      <c r="C284" s="69"/>
      <c r="D284" s="62" t="s">
        <v>66</v>
      </c>
      <c r="E284" s="11"/>
      <c r="F284" s="98"/>
      <c r="G284" s="98"/>
      <c r="H284" s="96">
        <f t="shared" si="56"/>
        <v>0</v>
      </c>
      <c r="I284" s="96">
        <f t="shared" si="57"/>
        <v>0</v>
      </c>
      <c r="J284" s="96">
        <f t="shared" si="57"/>
        <v>0</v>
      </c>
      <c r="K284" s="99">
        <f t="shared" si="58"/>
        <v>0</v>
      </c>
    </row>
    <row r="285" spans="1:11" s="5" customFormat="1" ht="17" hidden="1" outlineLevel="3">
      <c r="A285" s="41" t="s">
        <v>577</v>
      </c>
      <c r="B285" s="32" t="s">
        <v>429</v>
      </c>
      <c r="C285" s="69"/>
      <c r="D285" s="62" t="s">
        <v>66</v>
      </c>
      <c r="E285" s="11"/>
      <c r="F285" s="98"/>
      <c r="G285" s="98"/>
      <c r="H285" s="96">
        <f t="shared" si="56"/>
        <v>0</v>
      </c>
      <c r="I285" s="96">
        <f t="shared" si="57"/>
        <v>0</v>
      </c>
      <c r="J285" s="96">
        <f t="shared" si="57"/>
        <v>0</v>
      </c>
      <c r="K285" s="99">
        <f t="shared" si="58"/>
        <v>0</v>
      </c>
    </row>
    <row r="286" spans="1:11" s="5" customFormat="1" ht="34" hidden="1" outlineLevel="3">
      <c r="A286" s="41" t="s">
        <v>578</v>
      </c>
      <c r="B286" s="32" t="s">
        <v>430</v>
      </c>
      <c r="C286" s="69" t="s">
        <v>414</v>
      </c>
      <c r="D286" s="62" t="s">
        <v>66</v>
      </c>
      <c r="E286" s="11"/>
      <c r="F286" s="98"/>
      <c r="G286" s="98"/>
      <c r="H286" s="96">
        <f t="shared" si="56"/>
        <v>0</v>
      </c>
      <c r="I286" s="96">
        <f t="shared" si="57"/>
        <v>0</v>
      </c>
      <c r="J286" s="96">
        <f t="shared" si="57"/>
        <v>0</v>
      </c>
      <c r="K286" s="99">
        <f t="shared" si="58"/>
        <v>0</v>
      </c>
    </row>
    <row r="287" spans="1:11" s="5" customFormat="1" ht="34" hidden="1" outlineLevel="3">
      <c r="A287" s="41" t="s">
        <v>579</v>
      </c>
      <c r="B287" s="32" t="s">
        <v>405</v>
      </c>
      <c r="C287" s="69" t="s">
        <v>414</v>
      </c>
      <c r="D287" s="62" t="s">
        <v>66</v>
      </c>
      <c r="E287" s="11"/>
      <c r="F287" s="98"/>
      <c r="G287" s="98"/>
      <c r="H287" s="96">
        <f t="shared" si="56"/>
        <v>0</v>
      </c>
      <c r="I287" s="96">
        <f t="shared" si="57"/>
        <v>0</v>
      </c>
      <c r="J287" s="96">
        <f t="shared" si="57"/>
        <v>0</v>
      </c>
      <c r="K287" s="99">
        <f t="shared" si="58"/>
        <v>0</v>
      </c>
    </row>
    <row r="288" spans="1:11" s="5" customFormat="1" ht="34" hidden="1" outlineLevel="3">
      <c r="A288" s="41" t="s">
        <v>580</v>
      </c>
      <c r="B288" s="32" t="s">
        <v>478</v>
      </c>
      <c r="C288" s="69" t="s">
        <v>414</v>
      </c>
      <c r="D288" s="62" t="s">
        <v>66</v>
      </c>
      <c r="E288" s="11"/>
      <c r="F288" s="98"/>
      <c r="G288" s="98"/>
      <c r="H288" s="96">
        <f t="shared" si="56"/>
        <v>0</v>
      </c>
      <c r="I288" s="96">
        <f t="shared" si="57"/>
        <v>0</v>
      </c>
      <c r="J288" s="96">
        <f t="shared" si="57"/>
        <v>0</v>
      </c>
      <c r="K288" s="99">
        <f t="shared" si="58"/>
        <v>0</v>
      </c>
    </row>
    <row r="289" spans="1:11" s="5" customFormat="1" ht="34" hidden="1" outlineLevel="3">
      <c r="A289" s="41" t="s">
        <v>581</v>
      </c>
      <c r="B289" s="32" t="s">
        <v>427</v>
      </c>
      <c r="C289" s="69" t="s">
        <v>414</v>
      </c>
      <c r="D289" s="62" t="s">
        <v>39</v>
      </c>
      <c r="E289" s="11"/>
      <c r="F289" s="98"/>
      <c r="G289" s="98"/>
      <c r="H289" s="96">
        <f t="shared" si="56"/>
        <v>0</v>
      </c>
      <c r="I289" s="96">
        <f t="shared" si="57"/>
        <v>0</v>
      </c>
      <c r="J289" s="96">
        <f t="shared" si="57"/>
        <v>0</v>
      </c>
      <c r="K289" s="99">
        <f t="shared" si="58"/>
        <v>0</v>
      </c>
    </row>
    <row r="290" spans="1:11" s="5" customFormat="1" hidden="1" outlineLevel="3">
      <c r="A290" s="41"/>
      <c r="B290" s="42"/>
      <c r="C290" s="69"/>
      <c r="D290" s="65"/>
      <c r="E290" s="11"/>
      <c r="F290" s="98"/>
      <c r="G290" s="98"/>
      <c r="H290" s="96"/>
      <c r="I290" s="96"/>
      <c r="J290" s="96"/>
      <c r="K290" s="99"/>
    </row>
    <row r="291" spans="1:11" s="5" customFormat="1" hidden="1" outlineLevel="3">
      <c r="A291" s="41"/>
      <c r="B291" s="42"/>
      <c r="C291" s="69"/>
      <c r="D291" s="65"/>
      <c r="E291" s="11"/>
      <c r="F291" s="98"/>
      <c r="G291" s="98"/>
      <c r="H291" s="96"/>
      <c r="I291" s="96"/>
      <c r="J291" s="96"/>
      <c r="K291" s="99"/>
    </row>
    <row r="292" spans="1:11" s="5" customFormat="1" hidden="1" outlineLevel="3">
      <c r="A292" s="41"/>
      <c r="B292" s="42"/>
      <c r="C292" s="69"/>
      <c r="D292" s="65"/>
      <c r="E292" s="11"/>
      <c r="F292" s="98"/>
      <c r="G292" s="98"/>
      <c r="H292" s="96"/>
      <c r="I292" s="96"/>
      <c r="J292" s="96"/>
      <c r="K292" s="99"/>
    </row>
    <row r="293" spans="1:11" s="5" customFormat="1" ht="51" hidden="1" outlineLevel="2">
      <c r="A293" s="29"/>
      <c r="B293" s="25" t="s">
        <v>167</v>
      </c>
      <c r="C293" s="27"/>
      <c r="D293" s="63"/>
      <c r="E293" s="26"/>
      <c r="F293" s="97"/>
      <c r="G293" s="97"/>
      <c r="H293" s="93">
        <f t="shared" si="54"/>
        <v>0</v>
      </c>
      <c r="I293" s="93">
        <f t="shared" ref="I293:J300" si="59">$E293*F293</f>
        <v>0</v>
      </c>
      <c r="J293" s="93">
        <f t="shared" si="59"/>
        <v>0</v>
      </c>
      <c r="K293" s="94">
        <f t="shared" ref="K293:K300" si="60">I293+J293</f>
        <v>0</v>
      </c>
    </row>
    <row r="294" spans="1:11" s="2" customFormat="1" hidden="1" outlineLevel="2">
      <c r="A294" s="34"/>
      <c r="B294" s="37"/>
      <c r="C294" s="36"/>
      <c r="D294" s="64"/>
      <c r="E294" s="35"/>
      <c r="F294" s="95"/>
      <c r="G294" s="95"/>
      <c r="H294" s="93">
        <f t="shared" si="54"/>
        <v>0</v>
      </c>
      <c r="I294" s="93">
        <f t="shared" si="59"/>
        <v>0</v>
      </c>
      <c r="J294" s="93">
        <f t="shared" si="59"/>
        <v>0</v>
      </c>
      <c r="K294" s="94">
        <f t="shared" si="60"/>
        <v>0</v>
      </c>
    </row>
    <row r="295" spans="1:11" s="2" customFormat="1" hidden="1" outlineLevel="2">
      <c r="A295" s="34"/>
      <c r="B295" s="37"/>
      <c r="C295" s="36"/>
      <c r="D295" s="64"/>
      <c r="E295" s="35"/>
      <c r="F295" s="95"/>
      <c r="G295" s="95"/>
      <c r="H295" s="93">
        <f t="shared" si="54"/>
        <v>0</v>
      </c>
      <c r="I295" s="93">
        <f t="shared" si="59"/>
        <v>0</v>
      </c>
      <c r="J295" s="93">
        <f t="shared" si="59"/>
        <v>0</v>
      </c>
      <c r="K295" s="94">
        <f t="shared" si="60"/>
        <v>0</v>
      </c>
    </row>
    <row r="296" spans="1:11" s="2" customFormat="1" hidden="1" outlineLevel="2">
      <c r="A296" s="34"/>
      <c r="B296" s="37"/>
      <c r="C296" s="36"/>
      <c r="D296" s="64"/>
      <c r="E296" s="35"/>
      <c r="F296" s="95"/>
      <c r="G296" s="95"/>
      <c r="H296" s="93">
        <f t="shared" si="54"/>
        <v>0</v>
      </c>
      <c r="I296" s="93">
        <f t="shared" si="59"/>
        <v>0</v>
      </c>
      <c r="J296" s="93">
        <f t="shared" si="59"/>
        <v>0</v>
      </c>
      <c r="K296" s="94">
        <f t="shared" si="60"/>
        <v>0</v>
      </c>
    </row>
    <row r="297" spans="1:11" s="2" customFormat="1" hidden="1" outlineLevel="2">
      <c r="A297" s="34"/>
      <c r="B297" s="37"/>
      <c r="C297" s="36"/>
      <c r="D297" s="64"/>
      <c r="E297" s="35"/>
      <c r="F297" s="95"/>
      <c r="G297" s="95"/>
      <c r="H297" s="93">
        <f t="shared" si="54"/>
        <v>0</v>
      </c>
      <c r="I297" s="93">
        <f t="shared" si="59"/>
        <v>0</v>
      </c>
      <c r="J297" s="93">
        <f t="shared" si="59"/>
        <v>0</v>
      </c>
      <c r="K297" s="94">
        <f t="shared" si="60"/>
        <v>0</v>
      </c>
    </row>
    <row r="298" spans="1:11" s="2" customFormat="1" hidden="1" outlineLevel="2">
      <c r="A298" s="34"/>
      <c r="B298" s="37"/>
      <c r="C298" s="36"/>
      <c r="D298" s="64"/>
      <c r="E298" s="35"/>
      <c r="F298" s="95"/>
      <c r="G298" s="95"/>
      <c r="H298" s="93">
        <f t="shared" si="54"/>
        <v>0</v>
      </c>
      <c r="I298" s="93">
        <f t="shared" si="59"/>
        <v>0</v>
      </c>
      <c r="J298" s="93">
        <f t="shared" si="59"/>
        <v>0</v>
      </c>
      <c r="K298" s="94">
        <f t="shared" si="60"/>
        <v>0</v>
      </c>
    </row>
    <row r="299" spans="1:11" s="2" customFormat="1" hidden="1" outlineLevel="2">
      <c r="A299" s="34"/>
      <c r="B299" s="37"/>
      <c r="C299" s="36"/>
      <c r="D299" s="64"/>
      <c r="E299" s="35"/>
      <c r="F299" s="95"/>
      <c r="G299" s="95"/>
      <c r="H299" s="93">
        <f t="shared" si="54"/>
        <v>0</v>
      </c>
      <c r="I299" s="93">
        <f t="shared" si="59"/>
        <v>0</v>
      </c>
      <c r="J299" s="93">
        <f t="shared" si="59"/>
        <v>0</v>
      </c>
      <c r="K299" s="94">
        <f t="shared" si="60"/>
        <v>0</v>
      </c>
    </row>
    <row r="300" spans="1:11" s="2" customFormat="1" hidden="1" outlineLevel="2">
      <c r="A300" s="34"/>
      <c r="B300" s="37"/>
      <c r="C300" s="36"/>
      <c r="D300" s="64"/>
      <c r="E300" s="35"/>
      <c r="F300" s="95"/>
      <c r="G300" s="95"/>
      <c r="H300" s="93">
        <f t="shared" si="54"/>
        <v>0</v>
      </c>
      <c r="I300" s="93">
        <f t="shared" si="59"/>
        <v>0</v>
      </c>
      <c r="J300" s="93">
        <f t="shared" si="59"/>
        <v>0</v>
      </c>
      <c r="K300" s="94">
        <f t="shared" si="60"/>
        <v>0</v>
      </c>
    </row>
    <row r="301" spans="1:11" s="14" customFormat="1" ht="34" hidden="1" outlineLevel="1">
      <c r="A301" s="13" t="s">
        <v>13</v>
      </c>
      <c r="B301" s="30" t="s">
        <v>399</v>
      </c>
      <c r="C301" s="67"/>
      <c r="D301" s="59" t="s">
        <v>11</v>
      </c>
      <c r="E301" s="44">
        <f>IF((E302+E303+E304+E305+E306+E307+E308+E309+E310+E311+E312+E313+E314)&gt;0,1,0)</f>
        <v>0</v>
      </c>
      <c r="F301" s="90">
        <f>IF(E301&gt;0,I301/E301,0)</f>
        <v>0</v>
      </c>
      <c r="G301" s="90">
        <f>IF(E301&gt;0,J301/E301,0)</f>
        <v>0</v>
      </c>
      <c r="H301" s="90">
        <f>F301+G301</f>
        <v>0</v>
      </c>
      <c r="I301" s="90">
        <f>SUM(I302:I323)-I323</f>
        <v>0</v>
      </c>
      <c r="J301" s="90">
        <f>SUM(J302:J323)-J323</f>
        <v>0</v>
      </c>
      <c r="K301" s="91">
        <f>I301+J301</f>
        <v>0</v>
      </c>
    </row>
    <row r="302" spans="1:11" ht="34" hidden="1" outlineLevel="2">
      <c r="A302" s="39" t="s">
        <v>51</v>
      </c>
      <c r="B302" s="31" t="s">
        <v>586</v>
      </c>
      <c r="C302" s="69"/>
      <c r="D302" s="60" t="s">
        <v>39</v>
      </c>
      <c r="E302" s="8"/>
      <c r="F302" s="92"/>
      <c r="G302" s="92"/>
      <c r="H302" s="93">
        <f t="shared" ref="H302:H322" si="61">F302+G302</f>
        <v>0</v>
      </c>
      <c r="I302" s="93">
        <f t="shared" ref="I302:J322" si="62">$E302*F302</f>
        <v>0</v>
      </c>
      <c r="J302" s="93">
        <f t="shared" si="62"/>
        <v>0</v>
      </c>
      <c r="K302" s="94">
        <f t="shared" ref="K302:K322" si="63">I302+J302</f>
        <v>0</v>
      </c>
    </row>
    <row r="303" spans="1:11" ht="34" hidden="1" outlineLevel="2">
      <c r="A303" s="39" t="s">
        <v>52</v>
      </c>
      <c r="B303" s="31" t="s">
        <v>587</v>
      </c>
      <c r="C303" s="69"/>
      <c r="D303" s="60" t="s">
        <v>39</v>
      </c>
      <c r="E303" s="8"/>
      <c r="F303" s="92"/>
      <c r="G303" s="92"/>
      <c r="H303" s="93">
        <f t="shared" si="61"/>
        <v>0</v>
      </c>
      <c r="I303" s="93">
        <f t="shared" si="62"/>
        <v>0</v>
      </c>
      <c r="J303" s="93">
        <f t="shared" si="62"/>
        <v>0</v>
      </c>
      <c r="K303" s="94">
        <f t="shared" si="63"/>
        <v>0</v>
      </c>
    </row>
    <row r="304" spans="1:11" ht="17" hidden="1" outlineLevel="2">
      <c r="A304" s="39" t="s">
        <v>162</v>
      </c>
      <c r="B304" s="31" t="s">
        <v>352</v>
      </c>
      <c r="C304" s="69"/>
      <c r="D304" s="60" t="s">
        <v>66</v>
      </c>
      <c r="E304" s="8"/>
      <c r="F304" s="92"/>
      <c r="G304" s="92"/>
      <c r="H304" s="93">
        <f t="shared" si="61"/>
        <v>0</v>
      </c>
      <c r="I304" s="93">
        <f t="shared" si="62"/>
        <v>0</v>
      </c>
      <c r="J304" s="93">
        <f t="shared" si="62"/>
        <v>0</v>
      </c>
      <c r="K304" s="94">
        <f t="shared" si="63"/>
        <v>0</v>
      </c>
    </row>
    <row r="305" spans="1:11" ht="17" hidden="1" outlineLevel="2">
      <c r="A305" s="39" t="s">
        <v>163</v>
      </c>
      <c r="B305" s="31" t="s">
        <v>591</v>
      </c>
      <c r="C305" s="69"/>
      <c r="D305" s="60" t="s">
        <v>39</v>
      </c>
      <c r="E305" s="8"/>
      <c r="F305" s="92"/>
      <c r="G305" s="92"/>
      <c r="H305" s="93">
        <f t="shared" si="61"/>
        <v>0</v>
      </c>
      <c r="I305" s="93">
        <f t="shared" si="62"/>
        <v>0</v>
      </c>
      <c r="J305" s="93">
        <f t="shared" si="62"/>
        <v>0</v>
      </c>
      <c r="K305" s="94">
        <f t="shared" si="63"/>
        <v>0</v>
      </c>
    </row>
    <row r="306" spans="1:11" ht="17" hidden="1" outlineLevel="2">
      <c r="A306" s="39" t="s">
        <v>343</v>
      </c>
      <c r="B306" s="31" t="s">
        <v>588</v>
      </c>
      <c r="C306" s="69"/>
      <c r="D306" s="60" t="s">
        <v>39</v>
      </c>
      <c r="E306" s="8"/>
      <c r="F306" s="92"/>
      <c r="G306" s="92"/>
      <c r="H306" s="93">
        <f t="shared" si="61"/>
        <v>0</v>
      </c>
      <c r="I306" s="93">
        <f t="shared" si="62"/>
        <v>0</v>
      </c>
      <c r="J306" s="93">
        <f t="shared" si="62"/>
        <v>0</v>
      </c>
      <c r="K306" s="94">
        <f t="shared" si="63"/>
        <v>0</v>
      </c>
    </row>
    <row r="307" spans="1:11" ht="17" hidden="1" outlineLevel="2">
      <c r="A307" s="39" t="s">
        <v>344</v>
      </c>
      <c r="B307" s="31" t="s">
        <v>590</v>
      </c>
      <c r="C307" s="69"/>
      <c r="D307" s="60" t="s">
        <v>39</v>
      </c>
      <c r="E307" s="8"/>
      <c r="F307" s="92"/>
      <c r="G307" s="92"/>
      <c r="H307" s="93">
        <f t="shared" si="61"/>
        <v>0</v>
      </c>
      <c r="I307" s="93">
        <f t="shared" si="62"/>
        <v>0</v>
      </c>
      <c r="J307" s="93">
        <f t="shared" si="62"/>
        <v>0</v>
      </c>
      <c r="K307" s="94">
        <f t="shared" si="63"/>
        <v>0</v>
      </c>
    </row>
    <row r="308" spans="1:11" ht="17" hidden="1" outlineLevel="2">
      <c r="A308" s="39" t="s">
        <v>345</v>
      </c>
      <c r="B308" s="31" t="s">
        <v>589</v>
      </c>
      <c r="C308" s="69"/>
      <c r="D308" s="60" t="s">
        <v>39</v>
      </c>
      <c r="E308" s="8"/>
      <c r="F308" s="92"/>
      <c r="G308" s="92"/>
      <c r="H308" s="93">
        <f t="shared" si="61"/>
        <v>0</v>
      </c>
      <c r="I308" s="93">
        <f t="shared" si="62"/>
        <v>0</v>
      </c>
      <c r="J308" s="93">
        <f t="shared" si="62"/>
        <v>0</v>
      </c>
      <c r="K308" s="94">
        <f t="shared" si="63"/>
        <v>0</v>
      </c>
    </row>
    <row r="309" spans="1:11" ht="17" hidden="1" outlineLevel="2">
      <c r="A309" s="39" t="s">
        <v>346</v>
      </c>
      <c r="B309" s="31" t="s">
        <v>592</v>
      </c>
      <c r="C309" s="69"/>
      <c r="D309" s="60" t="s">
        <v>39</v>
      </c>
      <c r="E309" s="8"/>
      <c r="F309" s="92"/>
      <c r="G309" s="92"/>
      <c r="H309" s="93">
        <f t="shared" si="61"/>
        <v>0</v>
      </c>
      <c r="I309" s="93">
        <f t="shared" si="62"/>
        <v>0</v>
      </c>
      <c r="J309" s="93">
        <f t="shared" si="62"/>
        <v>0</v>
      </c>
      <c r="K309" s="94">
        <f t="shared" si="63"/>
        <v>0</v>
      </c>
    </row>
    <row r="310" spans="1:11" ht="17" hidden="1" outlineLevel="2">
      <c r="A310" s="39" t="s">
        <v>347</v>
      </c>
      <c r="B310" s="31" t="s">
        <v>353</v>
      </c>
      <c r="C310" s="69"/>
      <c r="D310" s="60" t="s">
        <v>39</v>
      </c>
      <c r="E310" s="8"/>
      <c r="F310" s="92"/>
      <c r="G310" s="92"/>
      <c r="H310" s="93">
        <f t="shared" si="61"/>
        <v>0</v>
      </c>
      <c r="I310" s="93">
        <f t="shared" si="62"/>
        <v>0</v>
      </c>
      <c r="J310" s="93">
        <f t="shared" si="62"/>
        <v>0</v>
      </c>
      <c r="K310" s="94">
        <f t="shared" si="63"/>
        <v>0</v>
      </c>
    </row>
    <row r="311" spans="1:11" ht="17" hidden="1" outlineLevel="2">
      <c r="A311" s="39" t="s">
        <v>348</v>
      </c>
      <c r="B311" s="31" t="s">
        <v>355</v>
      </c>
      <c r="C311" s="69"/>
      <c r="D311" s="60" t="s">
        <v>39</v>
      </c>
      <c r="E311" s="8"/>
      <c r="F311" s="92"/>
      <c r="G311" s="92"/>
      <c r="H311" s="93">
        <f t="shared" si="61"/>
        <v>0</v>
      </c>
      <c r="I311" s="93">
        <f t="shared" si="62"/>
        <v>0</v>
      </c>
      <c r="J311" s="93">
        <f t="shared" si="62"/>
        <v>0</v>
      </c>
      <c r="K311" s="94">
        <f t="shared" si="63"/>
        <v>0</v>
      </c>
    </row>
    <row r="312" spans="1:11" ht="17" hidden="1" outlineLevel="2">
      <c r="A312" s="39" t="s">
        <v>349</v>
      </c>
      <c r="B312" s="31" t="s">
        <v>354</v>
      </c>
      <c r="C312" s="69"/>
      <c r="D312" s="60" t="s">
        <v>39</v>
      </c>
      <c r="E312" s="8"/>
      <c r="F312" s="92"/>
      <c r="G312" s="92"/>
      <c r="H312" s="93">
        <f t="shared" si="61"/>
        <v>0</v>
      </c>
      <c r="I312" s="93">
        <f t="shared" si="62"/>
        <v>0</v>
      </c>
      <c r="J312" s="93">
        <f t="shared" si="62"/>
        <v>0</v>
      </c>
      <c r="K312" s="94">
        <f t="shared" si="63"/>
        <v>0</v>
      </c>
    </row>
    <row r="313" spans="1:11" ht="17" hidden="1" outlineLevel="2">
      <c r="A313" s="39" t="s">
        <v>350</v>
      </c>
      <c r="B313" s="31" t="s">
        <v>356</v>
      </c>
      <c r="C313" s="69"/>
      <c r="D313" s="60" t="s">
        <v>66</v>
      </c>
      <c r="E313" s="8"/>
      <c r="F313" s="92"/>
      <c r="G313" s="92"/>
      <c r="H313" s="93">
        <f t="shared" si="61"/>
        <v>0</v>
      </c>
      <c r="I313" s="93">
        <f t="shared" si="62"/>
        <v>0</v>
      </c>
      <c r="J313" s="93">
        <f t="shared" si="62"/>
        <v>0</v>
      </c>
      <c r="K313" s="94">
        <f t="shared" si="63"/>
        <v>0</v>
      </c>
    </row>
    <row r="314" spans="1:11" ht="34" hidden="1" outlineLevel="2">
      <c r="A314" s="39" t="s">
        <v>351</v>
      </c>
      <c r="B314" s="31" t="s">
        <v>358</v>
      </c>
      <c r="C314" s="69"/>
      <c r="D314" s="60" t="s">
        <v>39</v>
      </c>
      <c r="E314" s="8"/>
      <c r="F314" s="92"/>
      <c r="G314" s="92"/>
      <c r="H314" s="93">
        <f t="shared" si="61"/>
        <v>0</v>
      </c>
      <c r="I314" s="93">
        <f t="shared" si="62"/>
        <v>0</v>
      </c>
      <c r="J314" s="93">
        <f t="shared" si="62"/>
        <v>0</v>
      </c>
      <c r="K314" s="94">
        <f t="shared" si="63"/>
        <v>0</v>
      </c>
    </row>
    <row r="315" spans="1:11" s="5" customFormat="1" ht="51" hidden="1" outlineLevel="2">
      <c r="A315" s="39"/>
      <c r="B315" s="25" t="s">
        <v>167</v>
      </c>
      <c r="C315" s="27"/>
      <c r="D315" s="63"/>
      <c r="E315" s="26"/>
      <c r="F315" s="97"/>
      <c r="G315" s="97"/>
      <c r="H315" s="93">
        <f t="shared" si="61"/>
        <v>0</v>
      </c>
      <c r="I315" s="93">
        <f t="shared" si="62"/>
        <v>0</v>
      </c>
      <c r="J315" s="93">
        <f t="shared" si="62"/>
        <v>0</v>
      </c>
      <c r="K315" s="94">
        <f t="shared" si="63"/>
        <v>0</v>
      </c>
    </row>
    <row r="316" spans="1:11" s="2" customFormat="1" hidden="1" outlineLevel="2">
      <c r="A316" s="39"/>
      <c r="B316" s="37"/>
      <c r="C316" s="36"/>
      <c r="D316" s="64"/>
      <c r="E316" s="35"/>
      <c r="F316" s="95"/>
      <c r="G316" s="95"/>
      <c r="H316" s="93">
        <f t="shared" si="61"/>
        <v>0</v>
      </c>
      <c r="I316" s="93">
        <f t="shared" si="62"/>
        <v>0</v>
      </c>
      <c r="J316" s="93">
        <f t="shared" si="62"/>
        <v>0</v>
      </c>
      <c r="K316" s="94">
        <f t="shared" si="63"/>
        <v>0</v>
      </c>
    </row>
    <row r="317" spans="1:11" s="2" customFormat="1" hidden="1" outlineLevel="2">
      <c r="A317" s="34"/>
      <c r="B317" s="37"/>
      <c r="C317" s="36"/>
      <c r="D317" s="64"/>
      <c r="E317" s="35"/>
      <c r="F317" s="95"/>
      <c r="G317" s="95"/>
      <c r="H317" s="93">
        <f t="shared" si="61"/>
        <v>0</v>
      </c>
      <c r="I317" s="93">
        <f t="shared" si="62"/>
        <v>0</v>
      </c>
      <c r="J317" s="93">
        <f t="shared" si="62"/>
        <v>0</v>
      </c>
      <c r="K317" s="94">
        <f t="shared" si="63"/>
        <v>0</v>
      </c>
    </row>
    <row r="318" spans="1:11" s="2" customFormat="1" hidden="1" outlineLevel="2">
      <c r="A318" s="34"/>
      <c r="B318" s="37"/>
      <c r="C318" s="36"/>
      <c r="D318" s="64"/>
      <c r="E318" s="35"/>
      <c r="F318" s="95"/>
      <c r="G318" s="95"/>
      <c r="H318" s="93">
        <f t="shared" si="61"/>
        <v>0</v>
      </c>
      <c r="I318" s="93">
        <f t="shared" si="62"/>
        <v>0</v>
      </c>
      <c r="J318" s="93">
        <f t="shared" si="62"/>
        <v>0</v>
      </c>
      <c r="K318" s="94">
        <f t="shared" si="63"/>
        <v>0</v>
      </c>
    </row>
    <row r="319" spans="1:11" s="2" customFormat="1" hidden="1" outlineLevel="2">
      <c r="A319" s="34"/>
      <c r="B319" s="37"/>
      <c r="C319" s="36"/>
      <c r="D319" s="64"/>
      <c r="E319" s="35"/>
      <c r="F319" s="95"/>
      <c r="G319" s="95"/>
      <c r="H319" s="93">
        <f t="shared" si="61"/>
        <v>0</v>
      </c>
      <c r="I319" s="93">
        <f t="shared" si="62"/>
        <v>0</v>
      </c>
      <c r="J319" s="93">
        <f t="shared" si="62"/>
        <v>0</v>
      </c>
      <c r="K319" s="94">
        <f t="shared" si="63"/>
        <v>0</v>
      </c>
    </row>
    <row r="320" spans="1:11" s="2" customFormat="1" hidden="1" outlineLevel="2">
      <c r="A320" s="34"/>
      <c r="B320" s="37"/>
      <c r="C320" s="36"/>
      <c r="D320" s="64"/>
      <c r="E320" s="35"/>
      <c r="F320" s="95"/>
      <c r="G320" s="95"/>
      <c r="H320" s="93">
        <f t="shared" si="61"/>
        <v>0</v>
      </c>
      <c r="I320" s="93">
        <f t="shared" si="62"/>
        <v>0</v>
      </c>
      <c r="J320" s="93">
        <f t="shared" si="62"/>
        <v>0</v>
      </c>
      <c r="K320" s="94">
        <f t="shared" si="63"/>
        <v>0</v>
      </c>
    </row>
    <row r="321" spans="1:11" s="2" customFormat="1" hidden="1" outlineLevel="2">
      <c r="A321" s="34"/>
      <c r="B321" s="37"/>
      <c r="C321" s="36"/>
      <c r="D321" s="64"/>
      <c r="E321" s="35"/>
      <c r="F321" s="95"/>
      <c r="G321" s="95"/>
      <c r="H321" s="93">
        <f t="shared" si="61"/>
        <v>0</v>
      </c>
      <c r="I321" s="93">
        <f t="shared" si="62"/>
        <v>0</v>
      </c>
      <c r="J321" s="93">
        <f t="shared" si="62"/>
        <v>0</v>
      </c>
      <c r="K321" s="94">
        <f t="shared" si="63"/>
        <v>0</v>
      </c>
    </row>
    <row r="322" spans="1:11" s="2" customFormat="1" hidden="1" outlineLevel="2">
      <c r="A322" s="34"/>
      <c r="B322" s="37"/>
      <c r="C322" s="36"/>
      <c r="D322" s="64"/>
      <c r="E322" s="35"/>
      <c r="F322" s="95"/>
      <c r="G322" s="95"/>
      <c r="H322" s="93">
        <f t="shared" si="61"/>
        <v>0</v>
      </c>
      <c r="I322" s="93">
        <f t="shared" si="62"/>
        <v>0</v>
      </c>
      <c r="J322" s="93">
        <f t="shared" si="62"/>
        <v>0</v>
      </c>
      <c r="K322" s="94">
        <f t="shared" si="63"/>
        <v>0</v>
      </c>
    </row>
    <row r="323" spans="1:11" s="4" customFormat="1" ht="17" hidden="1" outlineLevel="1">
      <c r="A323" s="13" t="s">
        <v>7</v>
      </c>
      <c r="B323" s="30" t="s">
        <v>335</v>
      </c>
      <c r="C323" s="67"/>
      <c r="D323" s="59" t="s">
        <v>11</v>
      </c>
      <c r="E323" s="44">
        <f>IF((E324+E325+E326+E327+E328+E329+E349)&gt;0,1,0)</f>
        <v>0</v>
      </c>
      <c r="F323" s="90">
        <f>IF(E323&gt;0,I323/E323,0)</f>
        <v>0</v>
      </c>
      <c r="G323" s="90">
        <f>IF(E323&gt;0,J323/E323,0)</f>
        <v>0</v>
      </c>
      <c r="H323" s="90">
        <f>F323+G323</f>
        <v>0</v>
      </c>
      <c r="I323" s="90">
        <f>I324+I325+I326+I327+I328+I329+I349+SUM(I370:I376)-I376</f>
        <v>0</v>
      </c>
      <c r="J323" s="90">
        <f>J324+J325+J326+J327+J328+J329+J349+SUM(J370:J376)-J376</f>
        <v>0</v>
      </c>
      <c r="K323" s="91">
        <f>I323+J323</f>
        <v>0</v>
      </c>
    </row>
    <row r="324" spans="1:11" ht="34" hidden="1" outlineLevel="2">
      <c r="A324" s="39" t="s">
        <v>26</v>
      </c>
      <c r="B324" s="31" t="s">
        <v>599</v>
      </c>
      <c r="C324" s="68" t="s">
        <v>225</v>
      </c>
      <c r="D324" s="60" t="s">
        <v>25</v>
      </c>
      <c r="E324" s="8"/>
      <c r="F324" s="92"/>
      <c r="G324" s="92"/>
      <c r="H324" s="93">
        <f t="shared" ref="H324:H328" si="64">F324+G324</f>
        <v>0</v>
      </c>
      <c r="I324" s="93">
        <f t="shared" ref="I324:J328" si="65">$E324*F324</f>
        <v>0</v>
      </c>
      <c r="J324" s="93">
        <f t="shared" si="65"/>
        <v>0</v>
      </c>
      <c r="K324" s="94">
        <f t="shared" ref="K324:K375" si="66">I324+J324</f>
        <v>0</v>
      </c>
    </row>
    <row r="325" spans="1:11" ht="34" hidden="1" outlineLevel="2">
      <c r="A325" s="39" t="s">
        <v>30</v>
      </c>
      <c r="B325" s="31" t="s">
        <v>364</v>
      </c>
      <c r="C325" s="68" t="s">
        <v>225</v>
      </c>
      <c r="D325" s="60" t="s">
        <v>25</v>
      </c>
      <c r="E325" s="8"/>
      <c r="F325" s="92"/>
      <c r="G325" s="92"/>
      <c r="H325" s="93">
        <f t="shared" si="64"/>
        <v>0</v>
      </c>
      <c r="I325" s="93">
        <f t="shared" si="65"/>
        <v>0</v>
      </c>
      <c r="J325" s="93">
        <f t="shared" si="65"/>
        <v>0</v>
      </c>
      <c r="K325" s="94">
        <f t="shared" si="66"/>
        <v>0</v>
      </c>
    </row>
    <row r="326" spans="1:11" ht="34" hidden="1" outlineLevel="2">
      <c r="A326" s="39" t="s">
        <v>112</v>
      </c>
      <c r="B326" s="31" t="s">
        <v>410</v>
      </c>
      <c r="C326" s="68" t="s">
        <v>414</v>
      </c>
      <c r="D326" s="60" t="s">
        <v>66</v>
      </c>
      <c r="E326" s="8"/>
      <c r="F326" s="92"/>
      <c r="G326" s="92"/>
      <c r="H326" s="93">
        <f t="shared" si="64"/>
        <v>0</v>
      </c>
      <c r="I326" s="93">
        <f t="shared" si="65"/>
        <v>0</v>
      </c>
      <c r="J326" s="93">
        <f t="shared" si="65"/>
        <v>0</v>
      </c>
      <c r="K326" s="94">
        <f t="shared" si="66"/>
        <v>0</v>
      </c>
    </row>
    <row r="327" spans="1:11" ht="34" hidden="1" outlineLevel="2">
      <c r="A327" s="39" t="s">
        <v>113</v>
      </c>
      <c r="B327" s="31" t="s">
        <v>361</v>
      </c>
      <c r="C327" s="68" t="s">
        <v>362</v>
      </c>
      <c r="D327" s="60" t="s">
        <v>25</v>
      </c>
      <c r="E327" s="8"/>
      <c r="F327" s="92"/>
      <c r="G327" s="92"/>
      <c r="H327" s="93">
        <f t="shared" si="64"/>
        <v>0</v>
      </c>
      <c r="I327" s="93">
        <f t="shared" si="65"/>
        <v>0</v>
      </c>
      <c r="J327" s="93">
        <f t="shared" si="65"/>
        <v>0</v>
      </c>
      <c r="K327" s="94">
        <f t="shared" si="66"/>
        <v>0</v>
      </c>
    </row>
    <row r="328" spans="1:11" ht="34" hidden="1" outlineLevel="2">
      <c r="A328" s="39" t="s">
        <v>400</v>
      </c>
      <c r="B328" s="31" t="s">
        <v>363</v>
      </c>
      <c r="C328" s="68"/>
      <c r="D328" s="60" t="s">
        <v>45</v>
      </c>
      <c r="E328" s="8"/>
      <c r="F328" s="92"/>
      <c r="G328" s="92"/>
      <c r="H328" s="93">
        <f t="shared" si="64"/>
        <v>0</v>
      </c>
      <c r="I328" s="93">
        <f t="shared" si="65"/>
        <v>0</v>
      </c>
      <c r="J328" s="93">
        <f t="shared" si="65"/>
        <v>0</v>
      </c>
      <c r="K328" s="94">
        <f t="shared" si="66"/>
        <v>0</v>
      </c>
    </row>
    <row r="329" spans="1:11" ht="17" hidden="1" outlineLevel="2">
      <c r="A329" s="39" t="s">
        <v>401</v>
      </c>
      <c r="B329" s="31" t="s">
        <v>379</v>
      </c>
      <c r="C329" s="68"/>
      <c r="D329" s="60" t="s">
        <v>66</v>
      </c>
      <c r="E329" s="45">
        <f>SUM(E330:E348)</f>
        <v>0</v>
      </c>
      <c r="F329" s="93">
        <f>IF(E329&gt;0,I329/E329,0)</f>
        <v>0</v>
      </c>
      <c r="G329" s="93">
        <f>IF(E329&gt;0,J329/E329,0)</f>
        <v>0</v>
      </c>
      <c r="H329" s="93">
        <f>F329+G329</f>
        <v>0</v>
      </c>
      <c r="I329" s="93">
        <f>SUM(I330:I349)-I349</f>
        <v>0</v>
      </c>
      <c r="J329" s="93">
        <f>SUM(J330:J349)-J349</f>
        <v>0</v>
      </c>
      <c r="K329" s="94">
        <f t="shared" si="66"/>
        <v>0</v>
      </c>
    </row>
    <row r="330" spans="1:11" s="5" customFormat="1" ht="17" hidden="1" outlineLevel="3">
      <c r="A330" s="41" t="s">
        <v>482</v>
      </c>
      <c r="B330" s="32" t="s">
        <v>366</v>
      </c>
      <c r="C330" s="69"/>
      <c r="D330" s="62" t="s">
        <v>66</v>
      </c>
      <c r="E330" s="11"/>
      <c r="F330" s="98"/>
      <c r="G330" s="98"/>
      <c r="H330" s="96">
        <f t="shared" ref="H330:H348" si="67">F330+G330</f>
        <v>0</v>
      </c>
      <c r="I330" s="96">
        <f t="shared" ref="I330:J348" si="68">$E330*F330</f>
        <v>0</v>
      </c>
      <c r="J330" s="96">
        <f t="shared" si="68"/>
        <v>0</v>
      </c>
      <c r="K330" s="99">
        <f t="shared" si="66"/>
        <v>0</v>
      </c>
    </row>
    <row r="331" spans="1:11" s="5" customFormat="1" ht="17" hidden="1" outlineLevel="3">
      <c r="A331" s="41" t="s">
        <v>483</v>
      </c>
      <c r="B331" s="32" t="s">
        <v>373</v>
      </c>
      <c r="C331" s="69"/>
      <c r="D331" s="62" t="s">
        <v>66</v>
      </c>
      <c r="E331" s="11"/>
      <c r="F331" s="98"/>
      <c r="G331" s="98"/>
      <c r="H331" s="96">
        <f t="shared" si="67"/>
        <v>0</v>
      </c>
      <c r="I331" s="96">
        <f t="shared" si="68"/>
        <v>0</v>
      </c>
      <c r="J331" s="96">
        <f t="shared" si="68"/>
        <v>0</v>
      </c>
      <c r="K331" s="99">
        <f t="shared" si="66"/>
        <v>0</v>
      </c>
    </row>
    <row r="332" spans="1:11" s="5" customFormat="1" ht="17" hidden="1" outlineLevel="3">
      <c r="A332" s="41" t="s">
        <v>484</v>
      </c>
      <c r="B332" s="32" t="s">
        <v>372</v>
      </c>
      <c r="C332" s="69"/>
      <c r="D332" s="62" t="s">
        <v>66</v>
      </c>
      <c r="E332" s="11"/>
      <c r="F332" s="98"/>
      <c r="G332" s="98"/>
      <c r="H332" s="96">
        <f t="shared" si="67"/>
        <v>0</v>
      </c>
      <c r="I332" s="96">
        <f t="shared" si="68"/>
        <v>0</v>
      </c>
      <c r="J332" s="96">
        <f t="shared" si="68"/>
        <v>0</v>
      </c>
      <c r="K332" s="99">
        <f t="shared" si="66"/>
        <v>0</v>
      </c>
    </row>
    <row r="333" spans="1:11" s="5" customFormat="1" ht="17" hidden="1" outlineLevel="3">
      <c r="A333" s="41" t="s">
        <v>485</v>
      </c>
      <c r="B333" s="32" t="s">
        <v>387</v>
      </c>
      <c r="C333" s="69"/>
      <c r="D333" s="62" t="s">
        <v>66</v>
      </c>
      <c r="E333" s="11"/>
      <c r="F333" s="98"/>
      <c r="G333" s="98"/>
      <c r="H333" s="96">
        <f t="shared" si="67"/>
        <v>0</v>
      </c>
      <c r="I333" s="96">
        <f t="shared" si="68"/>
        <v>0</v>
      </c>
      <c r="J333" s="96">
        <f t="shared" si="68"/>
        <v>0</v>
      </c>
      <c r="K333" s="99">
        <f t="shared" si="66"/>
        <v>0</v>
      </c>
    </row>
    <row r="334" spans="1:11" s="5" customFormat="1" ht="17" hidden="1" outlineLevel="3">
      <c r="A334" s="41" t="s">
        <v>486</v>
      </c>
      <c r="B334" s="32" t="s">
        <v>386</v>
      </c>
      <c r="C334" s="69"/>
      <c r="D334" s="62" t="s">
        <v>66</v>
      </c>
      <c r="E334" s="11"/>
      <c r="F334" s="98"/>
      <c r="G334" s="98"/>
      <c r="H334" s="96">
        <f t="shared" si="67"/>
        <v>0</v>
      </c>
      <c r="I334" s="96">
        <f t="shared" si="68"/>
        <v>0</v>
      </c>
      <c r="J334" s="96">
        <f t="shared" si="68"/>
        <v>0</v>
      </c>
      <c r="K334" s="99">
        <f t="shared" si="66"/>
        <v>0</v>
      </c>
    </row>
    <row r="335" spans="1:11" s="5" customFormat="1" ht="17" hidden="1" outlineLevel="3">
      <c r="A335" s="41" t="s">
        <v>487</v>
      </c>
      <c r="B335" s="32" t="s">
        <v>365</v>
      </c>
      <c r="C335" s="69"/>
      <c r="D335" s="62" t="s">
        <v>66</v>
      </c>
      <c r="E335" s="11"/>
      <c r="F335" s="98"/>
      <c r="G335" s="98"/>
      <c r="H335" s="96">
        <f t="shared" si="67"/>
        <v>0</v>
      </c>
      <c r="I335" s="96">
        <f t="shared" si="68"/>
        <v>0</v>
      </c>
      <c r="J335" s="96">
        <f t="shared" si="68"/>
        <v>0</v>
      </c>
      <c r="K335" s="99">
        <f t="shared" si="66"/>
        <v>0</v>
      </c>
    </row>
    <row r="336" spans="1:11" s="5" customFormat="1" ht="17" hidden="1" outlineLevel="3">
      <c r="A336" s="41" t="s">
        <v>488</v>
      </c>
      <c r="B336" s="32" t="s">
        <v>381</v>
      </c>
      <c r="C336" s="69"/>
      <c r="D336" s="62" t="s">
        <v>66</v>
      </c>
      <c r="E336" s="11"/>
      <c r="F336" s="98"/>
      <c r="G336" s="98"/>
      <c r="H336" s="96">
        <f t="shared" si="67"/>
        <v>0</v>
      </c>
      <c r="I336" s="96">
        <f t="shared" si="68"/>
        <v>0</v>
      </c>
      <c r="J336" s="96">
        <f t="shared" si="68"/>
        <v>0</v>
      </c>
      <c r="K336" s="99">
        <f t="shared" si="66"/>
        <v>0</v>
      </c>
    </row>
    <row r="337" spans="1:11" s="5" customFormat="1" ht="17" hidden="1" outlineLevel="3">
      <c r="A337" s="41" t="s">
        <v>489</v>
      </c>
      <c r="B337" s="32" t="s">
        <v>369</v>
      </c>
      <c r="C337" s="69"/>
      <c r="D337" s="62" t="s">
        <v>66</v>
      </c>
      <c r="E337" s="11"/>
      <c r="F337" s="98"/>
      <c r="G337" s="98"/>
      <c r="H337" s="96">
        <f t="shared" si="67"/>
        <v>0</v>
      </c>
      <c r="I337" s="96">
        <f t="shared" si="68"/>
        <v>0</v>
      </c>
      <c r="J337" s="96">
        <f t="shared" si="68"/>
        <v>0</v>
      </c>
      <c r="K337" s="99">
        <f t="shared" si="66"/>
        <v>0</v>
      </c>
    </row>
    <row r="338" spans="1:11" s="5" customFormat="1" ht="17" hidden="1" outlineLevel="3">
      <c r="A338" s="41" t="s">
        <v>490</v>
      </c>
      <c r="B338" s="32" t="s">
        <v>370</v>
      </c>
      <c r="C338" s="69"/>
      <c r="D338" s="62" t="s">
        <v>66</v>
      </c>
      <c r="E338" s="11"/>
      <c r="F338" s="98"/>
      <c r="G338" s="98"/>
      <c r="H338" s="96">
        <f t="shared" si="67"/>
        <v>0</v>
      </c>
      <c r="I338" s="96">
        <f t="shared" si="68"/>
        <v>0</v>
      </c>
      <c r="J338" s="96">
        <f t="shared" si="68"/>
        <v>0</v>
      </c>
      <c r="K338" s="99">
        <f t="shared" si="66"/>
        <v>0</v>
      </c>
    </row>
    <row r="339" spans="1:11" s="5" customFormat="1" ht="17" hidden="1" outlineLevel="3">
      <c r="A339" s="41" t="s">
        <v>491</v>
      </c>
      <c r="B339" s="32" t="s">
        <v>394</v>
      </c>
      <c r="C339" s="69"/>
      <c r="D339" s="62" t="s">
        <v>66</v>
      </c>
      <c r="E339" s="11"/>
      <c r="F339" s="98"/>
      <c r="G339" s="98"/>
      <c r="H339" s="96">
        <f t="shared" si="67"/>
        <v>0</v>
      </c>
      <c r="I339" s="96">
        <f t="shared" si="68"/>
        <v>0</v>
      </c>
      <c r="J339" s="96">
        <f t="shared" si="68"/>
        <v>0</v>
      </c>
      <c r="K339" s="99">
        <f t="shared" si="66"/>
        <v>0</v>
      </c>
    </row>
    <row r="340" spans="1:11" s="5" customFormat="1" ht="17" hidden="1" outlineLevel="3">
      <c r="A340" s="41" t="s">
        <v>492</v>
      </c>
      <c r="B340" s="32" t="s">
        <v>395</v>
      </c>
      <c r="C340" s="69"/>
      <c r="D340" s="62" t="s">
        <v>66</v>
      </c>
      <c r="E340" s="11"/>
      <c r="F340" s="98"/>
      <c r="G340" s="98"/>
      <c r="H340" s="96">
        <f t="shared" si="67"/>
        <v>0</v>
      </c>
      <c r="I340" s="96">
        <f t="shared" si="68"/>
        <v>0</v>
      </c>
      <c r="J340" s="96">
        <f t="shared" si="68"/>
        <v>0</v>
      </c>
      <c r="K340" s="99">
        <f t="shared" si="66"/>
        <v>0</v>
      </c>
    </row>
    <row r="341" spans="1:11" s="5" customFormat="1" ht="17" hidden="1" outlineLevel="3">
      <c r="A341" s="41" t="s">
        <v>493</v>
      </c>
      <c r="B341" s="32" t="s">
        <v>367</v>
      </c>
      <c r="C341" s="69"/>
      <c r="D341" s="62" t="s">
        <v>66</v>
      </c>
      <c r="E341" s="11"/>
      <c r="F341" s="98"/>
      <c r="G341" s="98"/>
      <c r="H341" s="96">
        <f t="shared" si="67"/>
        <v>0</v>
      </c>
      <c r="I341" s="96">
        <f t="shared" si="68"/>
        <v>0</v>
      </c>
      <c r="J341" s="96">
        <f t="shared" si="68"/>
        <v>0</v>
      </c>
      <c r="K341" s="99">
        <f t="shared" si="66"/>
        <v>0</v>
      </c>
    </row>
    <row r="342" spans="1:11" s="5" customFormat="1" ht="17" hidden="1" outlineLevel="3">
      <c r="A342" s="41" t="s">
        <v>494</v>
      </c>
      <c r="B342" s="32" t="s">
        <v>391</v>
      </c>
      <c r="C342" s="69"/>
      <c r="D342" s="62" t="s">
        <v>66</v>
      </c>
      <c r="E342" s="11"/>
      <c r="F342" s="98"/>
      <c r="G342" s="98"/>
      <c r="H342" s="96">
        <f t="shared" si="67"/>
        <v>0</v>
      </c>
      <c r="I342" s="96">
        <f t="shared" si="68"/>
        <v>0</v>
      </c>
      <c r="J342" s="96">
        <f t="shared" si="68"/>
        <v>0</v>
      </c>
      <c r="K342" s="99">
        <f t="shared" si="66"/>
        <v>0</v>
      </c>
    </row>
    <row r="343" spans="1:11" s="5" customFormat="1" ht="17" hidden="1" outlineLevel="3">
      <c r="A343" s="41" t="s">
        <v>495</v>
      </c>
      <c r="B343" s="32" t="s">
        <v>388</v>
      </c>
      <c r="C343" s="69"/>
      <c r="D343" s="62" t="s">
        <v>66</v>
      </c>
      <c r="E343" s="11"/>
      <c r="F343" s="98"/>
      <c r="G343" s="98"/>
      <c r="H343" s="96">
        <f t="shared" si="67"/>
        <v>0</v>
      </c>
      <c r="I343" s="96">
        <f t="shared" si="68"/>
        <v>0</v>
      </c>
      <c r="J343" s="96">
        <f t="shared" si="68"/>
        <v>0</v>
      </c>
      <c r="K343" s="99">
        <f t="shared" si="66"/>
        <v>0</v>
      </c>
    </row>
    <row r="344" spans="1:11" s="5" customFormat="1" ht="17" hidden="1" outlineLevel="3">
      <c r="A344" s="41" t="s">
        <v>496</v>
      </c>
      <c r="B344" s="32" t="s">
        <v>368</v>
      </c>
      <c r="C344" s="69"/>
      <c r="D344" s="62" t="s">
        <v>66</v>
      </c>
      <c r="E344" s="11"/>
      <c r="F344" s="98"/>
      <c r="G344" s="98"/>
      <c r="H344" s="96">
        <f t="shared" si="67"/>
        <v>0</v>
      </c>
      <c r="I344" s="96">
        <f t="shared" si="68"/>
        <v>0</v>
      </c>
      <c r="J344" s="96">
        <f t="shared" si="68"/>
        <v>0</v>
      </c>
      <c r="K344" s="99">
        <f t="shared" si="66"/>
        <v>0</v>
      </c>
    </row>
    <row r="345" spans="1:11" s="5" customFormat="1" ht="17" hidden="1" outlineLevel="3">
      <c r="A345" s="41" t="s">
        <v>497</v>
      </c>
      <c r="B345" s="32" t="s">
        <v>371</v>
      </c>
      <c r="C345" s="69"/>
      <c r="D345" s="62" t="s">
        <v>66</v>
      </c>
      <c r="E345" s="11"/>
      <c r="F345" s="98"/>
      <c r="G345" s="98"/>
      <c r="H345" s="96">
        <f t="shared" si="67"/>
        <v>0</v>
      </c>
      <c r="I345" s="96">
        <f t="shared" si="68"/>
        <v>0</v>
      </c>
      <c r="J345" s="96">
        <f t="shared" si="68"/>
        <v>0</v>
      </c>
      <c r="K345" s="99">
        <f t="shared" si="66"/>
        <v>0</v>
      </c>
    </row>
    <row r="346" spans="1:11" s="5" customFormat="1" hidden="1" outlineLevel="3">
      <c r="A346" s="41"/>
      <c r="B346" s="42"/>
      <c r="C346" s="69"/>
      <c r="D346" s="65"/>
      <c r="E346" s="10"/>
      <c r="F346" s="97"/>
      <c r="G346" s="97"/>
      <c r="H346" s="96">
        <f t="shared" si="67"/>
        <v>0</v>
      </c>
      <c r="I346" s="96">
        <f t="shared" si="68"/>
        <v>0</v>
      </c>
      <c r="J346" s="96">
        <f t="shared" si="68"/>
        <v>0</v>
      </c>
      <c r="K346" s="99">
        <f t="shared" si="66"/>
        <v>0</v>
      </c>
    </row>
    <row r="347" spans="1:11" s="5" customFormat="1" hidden="1" outlineLevel="3">
      <c r="A347" s="41"/>
      <c r="B347" s="42"/>
      <c r="C347" s="69"/>
      <c r="D347" s="65"/>
      <c r="E347" s="10"/>
      <c r="F347" s="97"/>
      <c r="G347" s="97"/>
      <c r="H347" s="96">
        <f t="shared" si="67"/>
        <v>0</v>
      </c>
      <c r="I347" s="96">
        <f t="shared" si="68"/>
        <v>0</v>
      </c>
      <c r="J347" s="96">
        <f t="shared" si="68"/>
        <v>0</v>
      </c>
      <c r="K347" s="99">
        <f t="shared" si="66"/>
        <v>0</v>
      </c>
    </row>
    <row r="348" spans="1:11" s="5" customFormat="1" hidden="1" outlineLevel="3">
      <c r="A348" s="41"/>
      <c r="B348" s="42"/>
      <c r="C348" s="69"/>
      <c r="D348" s="65"/>
      <c r="E348" s="10"/>
      <c r="F348" s="97"/>
      <c r="G348" s="97"/>
      <c r="H348" s="96">
        <f t="shared" si="67"/>
        <v>0</v>
      </c>
      <c r="I348" s="96">
        <f t="shared" si="68"/>
        <v>0</v>
      </c>
      <c r="J348" s="96">
        <f t="shared" si="68"/>
        <v>0</v>
      </c>
      <c r="K348" s="99">
        <f t="shared" si="66"/>
        <v>0</v>
      </c>
    </row>
    <row r="349" spans="1:11" ht="17" hidden="1" outlineLevel="2">
      <c r="A349" s="39" t="s">
        <v>402</v>
      </c>
      <c r="B349" s="31" t="s">
        <v>407</v>
      </c>
      <c r="C349" s="68"/>
      <c r="D349" s="60" t="s">
        <v>66</v>
      </c>
      <c r="E349" s="45">
        <f>SUM(E350:E369)</f>
        <v>0</v>
      </c>
      <c r="F349" s="93">
        <f>IF(E349&gt;0,I349/E349,0)</f>
        <v>0</v>
      </c>
      <c r="G349" s="93">
        <f>IF(E349&gt;0,J349/E349,0)</f>
        <v>0</v>
      </c>
      <c r="H349" s="93">
        <f>F349+G349</f>
        <v>0</v>
      </c>
      <c r="I349" s="93">
        <f>SUM(I350:I370)-I370</f>
        <v>0</v>
      </c>
      <c r="J349" s="93">
        <f>SUM(J350:J370)-J370</f>
        <v>0</v>
      </c>
      <c r="K349" s="94">
        <f t="shared" si="66"/>
        <v>0</v>
      </c>
    </row>
    <row r="350" spans="1:11" s="5" customFormat="1" ht="17" hidden="1" outlineLevel="3">
      <c r="A350" s="41" t="s">
        <v>498</v>
      </c>
      <c r="B350" s="32" t="s">
        <v>382</v>
      </c>
      <c r="C350" s="69"/>
      <c r="D350" s="62" t="s">
        <v>66</v>
      </c>
      <c r="E350" s="11"/>
      <c r="F350" s="98"/>
      <c r="G350" s="98"/>
      <c r="H350" s="96">
        <f t="shared" ref="H350:H375" si="69">F350+G350</f>
        <v>0</v>
      </c>
      <c r="I350" s="96">
        <f t="shared" ref="I350:J374" si="70">$E350*F350</f>
        <v>0</v>
      </c>
      <c r="J350" s="96">
        <f t="shared" si="70"/>
        <v>0</v>
      </c>
      <c r="K350" s="99">
        <f t="shared" si="66"/>
        <v>0</v>
      </c>
    </row>
    <row r="351" spans="1:11" s="5" customFormat="1" ht="17" hidden="1" outlineLevel="3">
      <c r="A351" s="41" t="s">
        <v>499</v>
      </c>
      <c r="B351" s="32" t="s">
        <v>390</v>
      </c>
      <c r="C351" s="69"/>
      <c r="D351" s="62" t="s">
        <v>66</v>
      </c>
      <c r="E351" s="11"/>
      <c r="F351" s="98"/>
      <c r="G351" s="98"/>
      <c r="H351" s="96">
        <f t="shared" si="69"/>
        <v>0</v>
      </c>
      <c r="I351" s="96">
        <f t="shared" si="70"/>
        <v>0</v>
      </c>
      <c r="J351" s="96">
        <f t="shared" si="70"/>
        <v>0</v>
      </c>
      <c r="K351" s="99">
        <f t="shared" si="66"/>
        <v>0</v>
      </c>
    </row>
    <row r="352" spans="1:11" s="5" customFormat="1" ht="17" hidden="1" outlineLevel="3">
      <c r="A352" s="41" t="s">
        <v>500</v>
      </c>
      <c r="B352" s="32" t="s">
        <v>378</v>
      </c>
      <c r="C352" s="69"/>
      <c r="D352" s="62" t="s">
        <v>66</v>
      </c>
      <c r="E352" s="11"/>
      <c r="F352" s="98"/>
      <c r="G352" s="98"/>
      <c r="H352" s="96">
        <f t="shared" si="69"/>
        <v>0</v>
      </c>
      <c r="I352" s="96">
        <f t="shared" si="70"/>
        <v>0</v>
      </c>
      <c r="J352" s="96">
        <f t="shared" si="70"/>
        <v>0</v>
      </c>
      <c r="K352" s="99">
        <f t="shared" si="66"/>
        <v>0</v>
      </c>
    </row>
    <row r="353" spans="1:11" s="5" customFormat="1" ht="17" hidden="1" outlineLevel="3">
      <c r="A353" s="41" t="s">
        <v>501</v>
      </c>
      <c r="B353" s="32" t="s">
        <v>392</v>
      </c>
      <c r="C353" s="69"/>
      <c r="D353" s="62" t="s">
        <v>66</v>
      </c>
      <c r="E353" s="11"/>
      <c r="F353" s="98"/>
      <c r="G353" s="98"/>
      <c r="H353" s="96">
        <f t="shared" si="69"/>
        <v>0</v>
      </c>
      <c r="I353" s="96">
        <f t="shared" si="70"/>
        <v>0</v>
      </c>
      <c r="J353" s="96">
        <f t="shared" si="70"/>
        <v>0</v>
      </c>
      <c r="K353" s="99">
        <f t="shared" si="66"/>
        <v>0</v>
      </c>
    </row>
    <row r="354" spans="1:11" s="5" customFormat="1" ht="17" hidden="1" outlineLevel="3">
      <c r="A354" s="41" t="s">
        <v>502</v>
      </c>
      <c r="B354" s="32" t="s">
        <v>393</v>
      </c>
      <c r="C354" s="69"/>
      <c r="D354" s="62" t="s">
        <v>66</v>
      </c>
      <c r="E354" s="11"/>
      <c r="F354" s="98"/>
      <c r="G354" s="98"/>
      <c r="H354" s="96">
        <f t="shared" si="69"/>
        <v>0</v>
      </c>
      <c r="I354" s="96">
        <f t="shared" si="70"/>
        <v>0</v>
      </c>
      <c r="J354" s="96">
        <f t="shared" si="70"/>
        <v>0</v>
      </c>
      <c r="K354" s="99">
        <f t="shared" si="66"/>
        <v>0</v>
      </c>
    </row>
    <row r="355" spans="1:11" s="5" customFormat="1" ht="17" hidden="1" outlineLevel="3">
      <c r="A355" s="41" t="s">
        <v>503</v>
      </c>
      <c r="B355" s="32" t="s">
        <v>389</v>
      </c>
      <c r="C355" s="69"/>
      <c r="D355" s="62" t="s">
        <v>66</v>
      </c>
      <c r="E355" s="11"/>
      <c r="F355" s="98"/>
      <c r="G355" s="98"/>
      <c r="H355" s="96">
        <f t="shared" si="69"/>
        <v>0</v>
      </c>
      <c r="I355" s="96">
        <f t="shared" si="70"/>
        <v>0</v>
      </c>
      <c r="J355" s="96">
        <f t="shared" si="70"/>
        <v>0</v>
      </c>
      <c r="K355" s="99">
        <f t="shared" si="66"/>
        <v>0</v>
      </c>
    </row>
    <row r="356" spans="1:11" s="5" customFormat="1" ht="17" hidden="1" outlineLevel="3">
      <c r="A356" s="41" t="s">
        <v>504</v>
      </c>
      <c r="B356" s="32" t="s">
        <v>385</v>
      </c>
      <c r="C356" s="69"/>
      <c r="D356" s="62" t="s">
        <v>66</v>
      </c>
      <c r="E356" s="11"/>
      <c r="F356" s="98"/>
      <c r="G356" s="98"/>
      <c r="H356" s="96">
        <f t="shared" si="69"/>
        <v>0</v>
      </c>
      <c r="I356" s="96">
        <f t="shared" si="70"/>
        <v>0</v>
      </c>
      <c r="J356" s="96">
        <f t="shared" si="70"/>
        <v>0</v>
      </c>
      <c r="K356" s="99">
        <f t="shared" si="66"/>
        <v>0</v>
      </c>
    </row>
    <row r="357" spans="1:11" s="5" customFormat="1" ht="17" hidden="1" outlineLevel="3">
      <c r="A357" s="41" t="s">
        <v>505</v>
      </c>
      <c r="B357" s="32" t="s">
        <v>383</v>
      </c>
      <c r="C357" s="69"/>
      <c r="D357" s="62" t="s">
        <v>66</v>
      </c>
      <c r="E357" s="11"/>
      <c r="F357" s="98"/>
      <c r="G357" s="98"/>
      <c r="H357" s="96">
        <f t="shared" si="69"/>
        <v>0</v>
      </c>
      <c r="I357" s="96">
        <f t="shared" si="70"/>
        <v>0</v>
      </c>
      <c r="J357" s="96">
        <f t="shared" si="70"/>
        <v>0</v>
      </c>
      <c r="K357" s="99">
        <f t="shared" si="66"/>
        <v>0</v>
      </c>
    </row>
    <row r="358" spans="1:11" s="5" customFormat="1" ht="17" hidden="1" outlineLevel="3">
      <c r="A358" s="41" t="s">
        <v>506</v>
      </c>
      <c r="B358" s="32" t="s">
        <v>380</v>
      </c>
      <c r="C358" s="69"/>
      <c r="D358" s="62" t="s">
        <v>66</v>
      </c>
      <c r="E358" s="11"/>
      <c r="F358" s="98"/>
      <c r="G358" s="98"/>
      <c r="H358" s="96">
        <f t="shared" si="69"/>
        <v>0</v>
      </c>
      <c r="I358" s="96">
        <f t="shared" si="70"/>
        <v>0</v>
      </c>
      <c r="J358" s="96">
        <f t="shared" si="70"/>
        <v>0</v>
      </c>
      <c r="K358" s="99">
        <f t="shared" si="66"/>
        <v>0</v>
      </c>
    </row>
    <row r="359" spans="1:11" s="5" customFormat="1" ht="17" hidden="1" outlineLevel="3">
      <c r="A359" s="41" t="s">
        <v>507</v>
      </c>
      <c r="B359" s="32" t="s">
        <v>384</v>
      </c>
      <c r="C359" s="69"/>
      <c r="D359" s="62" t="s">
        <v>66</v>
      </c>
      <c r="E359" s="11"/>
      <c r="F359" s="98"/>
      <c r="G359" s="98"/>
      <c r="H359" s="96">
        <f t="shared" si="69"/>
        <v>0</v>
      </c>
      <c r="I359" s="96">
        <f t="shared" si="70"/>
        <v>0</v>
      </c>
      <c r="J359" s="96">
        <f t="shared" si="70"/>
        <v>0</v>
      </c>
      <c r="K359" s="99">
        <f t="shared" si="66"/>
        <v>0</v>
      </c>
    </row>
    <row r="360" spans="1:11" s="5" customFormat="1" ht="17" hidden="1" outlineLevel="3">
      <c r="A360" s="41" t="s">
        <v>508</v>
      </c>
      <c r="B360" s="32" t="s">
        <v>396</v>
      </c>
      <c r="C360" s="69"/>
      <c r="D360" s="62" t="s">
        <v>66</v>
      </c>
      <c r="E360" s="11"/>
      <c r="F360" s="98"/>
      <c r="G360" s="98"/>
      <c r="H360" s="96">
        <f t="shared" si="69"/>
        <v>0</v>
      </c>
      <c r="I360" s="96">
        <f t="shared" si="70"/>
        <v>0</v>
      </c>
      <c r="J360" s="96">
        <f t="shared" si="70"/>
        <v>0</v>
      </c>
      <c r="K360" s="99">
        <f t="shared" si="66"/>
        <v>0</v>
      </c>
    </row>
    <row r="361" spans="1:11" s="5" customFormat="1" ht="17" hidden="1" outlineLevel="3">
      <c r="A361" s="41" t="s">
        <v>509</v>
      </c>
      <c r="B361" s="32" t="s">
        <v>376</v>
      </c>
      <c r="C361" s="69"/>
      <c r="D361" s="62" t="s">
        <v>66</v>
      </c>
      <c r="E361" s="11"/>
      <c r="F361" s="98"/>
      <c r="G361" s="98"/>
      <c r="H361" s="96">
        <f t="shared" si="69"/>
        <v>0</v>
      </c>
      <c r="I361" s="96">
        <f t="shared" si="70"/>
        <v>0</v>
      </c>
      <c r="J361" s="96">
        <f t="shared" si="70"/>
        <v>0</v>
      </c>
      <c r="K361" s="99">
        <f t="shared" si="66"/>
        <v>0</v>
      </c>
    </row>
    <row r="362" spans="1:11" s="5" customFormat="1" ht="17" hidden="1" outlineLevel="3">
      <c r="A362" s="41" t="s">
        <v>510</v>
      </c>
      <c r="B362" s="32" t="s">
        <v>377</v>
      </c>
      <c r="C362" s="69"/>
      <c r="D362" s="62" t="s">
        <v>66</v>
      </c>
      <c r="E362" s="11"/>
      <c r="F362" s="98"/>
      <c r="G362" s="98"/>
      <c r="H362" s="96">
        <f t="shared" si="69"/>
        <v>0</v>
      </c>
      <c r="I362" s="96">
        <f t="shared" si="70"/>
        <v>0</v>
      </c>
      <c r="J362" s="96">
        <f t="shared" si="70"/>
        <v>0</v>
      </c>
      <c r="K362" s="99">
        <f t="shared" si="66"/>
        <v>0</v>
      </c>
    </row>
    <row r="363" spans="1:11" s="5" customFormat="1" ht="17" hidden="1" outlineLevel="3">
      <c r="A363" s="41" t="s">
        <v>511</v>
      </c>
      <c r="B363" s="32" t="s">
        <v>397</v>
      </c>
      <c r="C363" s="69"/>
      <c r="D363" s="62" t="s">
        <v>66</v>
      </c>
      <c r="E363" s="11"/>
      <c r="F363" s="98"/>
      <c r="G363" s="98"/>
      <c r="H363" s="96">
        <f t="shared" si="69"/>
        <v>0</v>
      </c>
      <c r="I363" s="96">
        <f t="shared" si="70"/>
        <v>0</v>
      </c>
      <c r="J363" s="96">
        <f t="shared" si="70"/>
        <v>0</v>
      </c>
      <c r="K363" s="99">
        <f t="shared" si="66"/>
        <v>0</v>
      </c>
    </row>
    <row r="364" spans="1:11" s="5" customFormat="1" ht="17" hidden="1" outlineLevel="3">
      <c r="A364" s="41" t="s">
        <v>512</v>
      </c>
      <c r="B364" s="32" t="s">
        <v>375</v>
      </c>
      <c r="C364" s="69"/>
      <c r="D364" s="62" t="s">
        <v>66</v>
      </c>
      <c r="E364" s="11"/>
      <c r="F364" s="98"/>
      <c r="G364" s="98"/>
      <c r="H364" s="96">
        <f t="shared" si="69"/>
        <v>0</v>
      </c>
      <c r="I364" s="96">
        <f t="shared" si="70"/>
        <v>0</v>
      </c>
      <c r="J364" s="96">
        <f t="shared" si="70"/>
        <v>0</v>
      </c>
      <c r="K364" s="99">
        <f t="shared" si="66"/>
        <v>0</v>
      </c>
    </row>
    <row r="365" spans="1:11" s="5" customFormat="1" ht="17" hidden="1" outlineLevel="3">
      <c r="A365" s="41" t="s">
        <v>513</v>
      </c>
      <c r="B365" s="32" t="s">
        <v>593</v>
      </c>
      <c r="C365" s="69"/>
      <c r="D365" s="62" t="s">
        <v>66</v>
      </c>
      <c r="E365" s="11"/>
      <c r="F365" s="98"/>
      <c r="G365" s="98"/>
      <c r="H365" s="96">
        <f t="shared" si="69"/>
        <v>0</v>
      </c>
      <c r="I365" s="96">
        <f t="shared" si="70"/>
        <v>0</v>
      </c>
      <c r="J365" s="96">
        <f t="shared" si="70"/>
        <v>0</v>
      </c>
      <c r="K365" s="99">
        <f t="shared" si="66"/>
        <v>0</v>
      </c>
    </row>
    <row r="366" spans="1:11" s="5" customFormat="1" ht="17" hidden="1" outlineLevel="3">
      <c r="A366" s="41" t="s">
        <v>514</v>
      </c>
      <c r="B366" s="32" t="s">
        <v>374</v>
      </c>
      <c r="C366" s="69"/>
      <c r="D366" s="62" t="s">
        <v>66</v>
      </c>
      <c r="E366" s="11"/>
      <c r="F366" s="98"/>
      <c r="G366" s="98"/>
      <c r="H366" s="96">
        <f t="shared" si="69"/>
        <v>0</v>
      </c>
      <c r="I366" s="96">
        <f t="shared" si="70"/>
        <v>0</v>
      </c>
      <c r="J366" s="96">
        <f t="shared" si="70"/>
        <v>0</v>
      </c>
      <c r="K366" s="99">
        <f t="shared" si="66"/>
        <v>0</v>
      </c>
    </row>
    <row r="367" spans="1:11" s="5" customFormat="1" hidden="1" outlineLevel="3">
      <c r="A367" s="41"/>
      <c r="B367" s="42"/>
      <c r="C367" s="69"/>
      <c r="D367" s="65"/>
      <c r="E367" s="10"/>
      <c r="F367" s="97"/>
      <c r="G367" s="97"/>
      <c r="H367" s="96">
        <f t="shared" si="69"/>
        <v>0</v>
      </c>
      <c r="I367" s="96">
        <f t="shared" si="70"/>
        <v>0</v>
      </c>
      <c r="J367" s="96">
        <f t="shared" si="70"/>
        <v>0</v>
      </c>
      <c r="K367" s="99">
        <f t="shared" si="66"/>
        <v>0</v>
      </c>
    </row>
    <row r="368" spans="1:11" s="5" customFormat="1" hidden="1" outlineLevel="3">
      <c r="A368" s="41"/>
      <c r="B368" s="42"/>
      <c r="C368" s="69"/>
      <c r="D368" s="65"/>
      <c r="E368" s="10"/>
      <c r="F368" s="97"/>
      <c r="G368" s="97"/>
      <c r="H368" s="96">
        <f t="shared" si="69"/>
        <v>0</v>
      </c>
      <c r="I368" s="96">
        <f t="shared" si="70"/>
        <v>0</v>
      </c>
      <c r="J368" s="96">
        <f t="shared" si="70"/>
        <v>0</v>
      </c>
      <c r="K368" s="99">
        <f t="shared" si="66"/>
        <v>0</v>
      </c>
    </row>
    <row r="369" spans="1:11" s="5" customFormat="1" hidden="1" outlineLevel="3">
      <c r="A369" s="41"/>
      <c r="B369" s="42"/>
      <c r="C369" s="69"/>
      <c r="D369" s="65"/>
      <c r="E369" s="10"/>
      <c r="F369" s="97"/>
      <c r="G369" s="97"/>
      <c r="H369" s="96">
        <f t="shared" si="69"/>
        <v>0</v>
      </c>
      <c r="I369" s="96">
        <f t="shared" si="70"/>
        <v>0</v>
      </c>
      <c r="J369" s="96">
        <f t="shared" si="70"/>
        <v>0</v>
      </c>
      <c r="K369" s="99">
        <f t="shared" si="66"/>
        <v>0</v>
      </c>
    </row>
    <row r="370" spans="1:11" s="5" customFormat="1" ht="51" hidden="1" outlineLevel="2">
      <c r="A370" s="34"/>
      <c r="B370" s="25" t="s">
        <v>167</v>
      </c>
      <c r="C370" s="36"/>
      <c r="D370" s="64"/>
      <c r="E370" s="35"/>
      <c r="F370" s="95"/>
      <c r="G370" s="95"/>
      <c r="H370" s="93">
        <f t="shared" si="69"/>
        <v>0</v>
      </c>
      <c r="I370" s="93">
        <f t="shared" si="70"/>
        <v>0</v>
      </c>
      <c r="J370" s="93">
        <f t="shared" si="70"/>
        <v>0</v>
      </c>
      <c r="K370" s="94">
        <f t="shared" si="66"/>
        <v>0</v>
      </c>
    </row>
    <row r="371" spans="1:11" s="2" customFormat="1" hidden="1" outlineLevel="2">
      <c r="A371" s="34"/>
      <c r="B371" s="37"/>
      <c r="C371" s="36"/>
      <c r="D371" s="64"/>
      <c r="E371" s="35"/>
      <c r="F371" s="95"/>
      <c r="G371" s="95"/>
      <c r="H371" s="93">
        <f t="shared" si="69"/>
        <v>0</v>
      </c>
      <c r="I371" s="93">
        <f t="shared" si="70"/>
        <v>0</v>
      </c>
      <c r="J371" s="93">
        <f t="shared" si="70"/>
        <v>0</v>
      </c>
      <c r="K371" s="94">
        <f t="shared" si="66"/>
        <v>0</v>
      </c>
    </row>
    <row r="372" spans="1:11" s="2" customFormat="1" hidden="1" outlineLevel="2">
      <c r="A372" s="34"/>
      <c r="B372" s="37"/>
      <c r="C372" s="36"/>
      <c r="D372" s="64"/>
      <c r="E372" s="35"/>
      <c r="F372" s="95"/>
      <c r="G372" s="95"/>
      <c r="H372" s="93">
        <f t="shared" si="69"/>
        <v>0</v>
      </c>
      <c r="I372" s="93">
        <f t="shared" si="70"/>
        <v>0</v>
      </c>
      <c r="J372" s="93">
        <f t="shared" si="70"/>
        <v>0</v>
      </c>
      <c r="K372" s="94">
        <f t="shared" si="66"/>
        <v>0</v>
      </c>
    </row>
    <row r="373" spans="1:11" s="2" customFormat="1" hidden="1" outlineLevel="2">
      <c r="A373" s="34"/>
      <c r="B373" s="37"/>
      <c r="C373" s="36"/>
      <c r="D373" s="64"/>
      <c r="E373" s="35"/>
      <c r="F373" s="95"/>
      <c r="G373" s="95"/>
      <c r="H373" s="93">
        <f t="shared" si="69"/>
        <v>0</v>
      </c>
      <c r="I373" s="93">
        <f t="shared" si="70"/>
        <v>0</v>
      </c>
      <c r="J373" s="93">
        <f t="shared" si="70"/>
        <v>0</v>
      </c>
      <c r="K373" s="94">
        <f t="shared" si="66"/>
        <v>0</v>
      </c>
    </row>
    <row r="374" spans="1:11" s="2" customFormat="1" hidden="1" outlineLevel="2">
      <c r="A374" s="34"/>
      <c r="B374" s="37"/>
      <c r="C374" s="36"/>
      <c r="D374" s="64"/>
      <c r="E374" s="35"/>
      <c r="F374" s="95"/>
      <c r="G374" s="95"/>
      <c r="H374" s="93">
        <f t="shared" si="69"/>
        <v>0</v>
      </c>
      <c r="I374" s="93">
        <f t="shared" si="70"/>
        <v>0</v>
      </c>
      <c r="J374" s="93">
        <f t="shared" si="70"/>
        <v>0</v>
      </c>
      <c r="K374" s="94">
        <f t="shared" si="66"/>
        <v>0</v>
      </c>
    </row>
    <row r="375" spans="1:11" s="16" customFormat="1" hidden="1" outlineLevel="2">
      <c r="A375" s="34"/>
      <c r="B375" s="37"/>
      <c r="C375" s="36"/>
      <c r="D375" s="64"/>
      <c r="E375" s="35"/>
      <c r="F375" s="95"/>
      <c r="G375" s="95"/>
      <c r="H375" s="93">
        <f t="shared" si="69"/>
        <v>0</v>
      </c>
      <c r="I375" s="93">
        <f t="shared" ref="I375:J375" si="71">$E375*F375</f>
        <v>0</v>
      </c>
      <c r="J375" s="93">
        <f t="shared" si="71"/>
        <v>0</v>
      </c>
      <c r="K375" s="94">
        <f t="shared" si="66"/>
        <v>0</v>
      </c>
    </row>
    <row r="376" spans="1:11" s="4" customFormat="1" ht="17" hidden="1" outlineLevel="1">
      <c r="A376" s="13" t="s">
        <v>8</v>
      </c>
      <c r="B376" s="30" t="s">
        <v>426</v>
      </c>
      <c r="C376" s="67"/>
      <c r="D376" s="59" t="s">
        <v>11</v>
      </c>
      <c r="E376" s="44">
        <f>IF((E377+E378+E379+E380+E381+E382+E383+E384+E385+E386+E387)&gt;0,1,0)</f>
        <v>0</v>
      </c>
      <c r="F376" s="90">
        <f>IF(E376&gt;0,I376/E376,0)</f>
        <v>0</v>
      </c>
      <c r="G376" s="90">
        <f>IF(E376&gt;0,J376/E376,0)</f>
        <v>0</v>
      </c>
      <c r="H376" s="90">
        <f>F376+G376</f>
        <v>0</v>
      </c>
      <c r="I376" s="90">
        <f>I377+I378+I379+I380+I381+I382+I383+I384+I385+I386+I387+SUM(I388:I394)-I394</f>
        <v>0</v>
      </c>
      <c r="J376" s="90">
        <f>J377+J378+J379+J380+J381+J382+J383+J384+J385+J386+J387+SUM(J388:J394)-J394</f>
        <v>0</v>
      </c>
      <c r="K376" s="91">
        <f>I376+J376</f>
        <v>0</v>
      </c>
    </row>
    <row r="377" spans="1:11" ht="34" hidden="1" outlineLevel="2">
      <c r="A377" s="39" t="s">
        <v>31</v>
      </c>
      <c r="B377" s="31" t="s">
        <v>408</v>
      </c>
      <c r="C377" s="68" t="s">
        <v>418</v>
      </c>
      <c r="D377" s="60" t="s">
        <v>11</v>
      </c>
      <c r="E377" s="8"/>
      <c r="F377" s="92"/>
      <c r="G377" s="92"/>
      <c r="H377" s="93">
        <f t="shared" ref="H377:H393" si="72">F377+G377</f>
        <v>0</v>
      </c>
      <c r="I377" s="93">
        <f t="shared" ref="I377:J393" si="73">$E377*F377</f>
        <v>0</v>
      </c>
      <c r="J377" s="93">
        <f t="shared" si="73"/>
        <v>0</v>
      </c>
      <c r="K377" s="94">
        <f t="shared" ref="K377:K393" si="74">I377+J377</f>
        <v>0</v>
      </c>
    </row>
    <row r="378" spans="1:11" ht="17" hidden="1" outlineLevel="2">
      <c r="A378" s="39" t="s">
        <v>32</v>
      </c>
      <c r="B378" s="31" t="s">
        <v>411</v>
      </c>
      <c r="C378" s="68" t="s">
        <v>409</v>
      </c>
      <c r="D378" s="60" t="s">
        <v>11</v>
      </c>
      <c r="E378" s="8"/>
      <c r="F378" s="92"/>
      <c r="G378" s="92"/>
      <c r="H378" s="93">
        <f t="shared" si="72"/>
        <v>0</v>
      </c>
      <c r="I378" s="93">
        <f t="shared" si="73"/>
        <v>0</v>
      </c>
      <c r="J378" s="93">
        <f t="shared" si="73"/>
        <v>0</v>
      </c>
      <c r="K378" s="94">
        <f t="shared" si="74"/>
        <v>0</v>
      </c>
    </row>
    <row r="379" spans="1:11" ht="17" hidden="1" outlineLevel="2">
      <c r="A379" s="39" t="s">
        <v>154</v>
      </c>
      <c r="B379" s="31" t="s">
        <v>422</v>
      </c>
      <c r="C379" s="68" t="s">
        <v>409</v>
      </c>
      <c r="D379" s="60" t="s">
        <v>66</v>
      </c>
      <c r="E379" s="8"/>
      <c r="F379" s="92"/>
      <c r="G379" s="92"/>
      <c r="H379" s="93">
        <f t="shared" si="72"/>
        <v>0</v>
      </c>
      <c r="I379" s="93">
        <f t="shared" si="73"/>
        <v>0</v>
      </c>
      <c r="J379" s="93">
        <f t="shared" si="73"/>
        <v>0</v>
      </c>
      <c r="K379" s="94">
        <f t="shared" si="74"/>
        <v>0</v>
      </c>
    </row>
    <row r="380" spans="1:11" ht="17" hidden="1" outlineLevel="2">
      <c r="A380" s="39" t="s">
        <v>155</v>
      </c>
      <c r="B380" s="31" t="s">
        <v>423</v>
      </c>
      <c r="C380" s="68" t="s">
        <v>409</v>
      </c>
      <c r="D380" s="60" t="s">
        <v>66</v>
      </c>
      <c r="E380" s="8"/>
      <c r="F380" s="92"/>
      <c r="G380" s="92"/>
      <c r="H380" s="93">
        <f t="shared" si="72"/>
        <v>0</v>
      </c>
      <c r="I380" s="93">
        <f t="shared" si="73"/>
        <v>0</v>
      </c>
      <c r="J380" s="93">
        <f t="shared" si="73"/>
        <v>0</v>
      </c>
      <c r="K380" s="94">
        <f t="shared" si="74"/>
        <v>0</v>
      </c>
    </row>
    <row r="381" spans="1:11" ht="17" hidden="1" outlineLevel="2">
      <c r="A381" s="39" t="s">
        <v>357</v>
      </c>
      <c r="B381" s="31" t="s">
        <v>424</v>
      </c>
      <c r="C381" s="68"/>
      <c r="D381" s="60" t="s">
        <v>66</v>
      </c>
      <c r="E381" s="8"/>
      <c r="F381" s="92"/>
      <c r="G381" s="92"/>
      <c r="H381" s="93">
        <f t="shared" si="72"/>
        <v>0</v>
      </c>
      <c r="I381" s="93">
        <f t="shared" si="73"/>
        <v>0</v>
      </c>
      <c r="J381" s="93">
        <f t="shared" si="73"/>
        <v>0</v>
      </c>
      <c r="K381" s="94">
        <f t="shared" si="74"/>
        <v>0</v>
      </c>
    </row>
    <row r="382" spans="1:11" ht="17" hidden="1" outlineLevel="2">
      <c r="A382" s="39" t="s">
        <v>406</v>
      </c>
      <c r="B382" s="31" t="s">
        <v>415</v>
      </c>
      <c r="C382" s="68"/>
      <c r="D382" s="60" t="s">
        <v>66</v>
      </c>
      <c r="E382" s="8"/>
      <c r="F382" s="92"/>
      <c r="G382" s="92"/>
      <c r="H382" s="93">
        <f t="shared" si="72"/>
        <v>0</v>
      </c>
      <c r="I382" s="93">
        <f t="shared" si="73"/>
        <v>0</v>
      </c>
      <c r="J382" s="93">
        <f t="shared" si="73"/>
        <v>0</v>
      </c>
      <c r="K382" s="94">
        <f t="shared" si="74"/>
        <v>0</v>
      </c>
    </row>
    <row r="383" spans="1:11" ht="34" hidden="1" outlineLevel="2">
      <c r="A383" s="39" t="s">
        <v>413</v>
      </c>
      <c r="B383" s="31" t="s">
        <v>416</v>
      </c>
      <c r="C383" s="68" t="s">
        <v>417</v>
      </c>
      <c r="D383" s="60" t="s">
        <v>11</v>
      </c>
      <c r="E383" s="8"/>
      <c r="F383" s="92"/>
      <c r="G383" s="92"/>
      <c r="H383" s="93">
        <f t="shared" si="72"/>
        <v>0</v>
      </c>
      <c r="I383" s="93">
        <f t="shared" si="73"/>
        <v>0</v>
      </c>
      <c r="J383" s="93">
        <f t="shared" si="73"/>
        <v>0</v>
      </c>
      <c r="K383" s="94">
        <f t="shared" si="74"/>
        <v>0</v>
      </c>
    </row>
    <row r="384" spans="1:11" ht="34" hidden="1" outlineLevel="2">
      <c r="A384" s="39" t="s">
        <v>515</v>
      </c>
      <c r="B384" s="31" t="s">
        <v>421</v>
      </c>
      <c r="C384" s="68" t="s">
        <v>414</v>
      </c>
      <c r="D384" s="60" t="s">
        <v>39</v>
      </c>
      <c r="E384" s="8"/>
      <c r="F384" s="92"/>
      <c r="G384" s="92"/>
      <c r="H384" s="93">
        <f t="shared" si="72"/>
        <v>0</v>
      </c>
      <c r="I384" s="93">
        <f t="shared" si="73"/>
        <v>0</v>
      </c>
      <c r="J384" s="93">
        <f t="shared" si="73"/>
        <v>0</v>
      </c>
      <c r="K384" s="94">
        <f t="shared" si="74"/>
        <v>0</v>
      </c>
    </row>
    <row r="385" spans="1:11" ht="34" hidden="1" outlineLevel="2">
      <c r="A385" s="39" t="s">
        <v>516</v>
      </c>
      <c r="B385" s="31" t="s">
        <v>425</v>
      </c>
      <c r="C385" s="68" t="s">
        <v>414</v>
      </c>
      <c r="D385" s="60" t="s">
        <v>66</v>
      </c>
      <c r="E385" s="8"/>
      <c r="F385" s="92"/>
      <c r="G385" s="92"/>
      <c r="H385" s="93">
        <f t="shared" si="72"/>
        <v>0</v>
      </c>
      <c r="I385" s="93">
        <f t="shared" si="73"/>
        <v>0</v>
      </c>
      <c r="J385" s="93">
        <f t="shared" si="73"/>
        <v>0</v>
      </c>
      <c r="K385" s="94">
        <f t="shared" si="74"/>
        <v>0</v>
      </c>
    </row>
    <row r="386" spans="1:11" ht="34" hidden="1" outlineLevel="2">
      <c r="A386" s="39" t="s">
        <v>517</v>
      </c>
      <c r="B386" s="31" t="s">
        <v>419</v>
      </c>
      <c r="C386" s="68" t="s">
        <v>414</v>
      </c>
      <c r="D386" s="60" t="s">
        <v>66</v>
      </c>
      <c r="E386" s="8"/>
      <c r="F386" s="92"/>
      <c r="G386" s="92"/>
      <c r="H386" s="93">
        <f t="shared" si="72"/>
        <v>0</v>
      </c>
      <c r="I386" s="93">
        <f t="shared" si="73"/>
        <v>0</v>
      </c>
      <c r="J386" s="93">
        <f t="shared" si="73"/>
        <v>0</v>
      </c>
      <c r="K386" s="94">
        <f t="shared" si="74"/>
        <v>0</v>
      </c>
    </row>
    <row r="387" spans="1:11" ht="34" hidden="1" outlineLevel="2">
      <c r="A387" s="39" t="s">
        <v>518</v>
      </c>
      <c r="B387" s="31" t="s">
        <v>420</v>
      </c>
      <c r="C387" s="68" t="s">
        <v>414</v>
      </c>
      <c r="D387" s="60" t="s">
        <v>66</v>
      </c>
      <c r="E387" s="8"/>
      <c r="F387" s="92"/>
      <c r="G387" s="92"/>
      <c r="H387" s="93">
        <f t="shared" si="72"/>
        <v>0</v>
      </c>
      <c r="I387" s="93">
        <f t="shared" si="73"/>
        <v>0</v>
      </c>
      <c r="J387" s="93">
        <f t="shared" si="73"/>
        <v>0</v>
      </c>
      <c r="K387" s="94">
        <f t="shared" si="74"/>
        <v>0</v>
      </c>
    </row>
    <row r="388" spans="1:11" s="5" customFormat="1" ht="51" hidden="1" outlineLevel="2">
      <c r="A388" s="34"/>
      <c r="B388" s="25" t="s">
        <v>167</v>
      </c>
      <c r="C388" s="36"/>
      <c r="D388" s="64"/>
      <c r="E388" s="35"/>
      <c r="F388" s="95"/>
      <c r="G388" s="95"/>
      <c r="H388" s="93">
        <f t="shared" si="72"/>
        <v>0</v>
      </c>
      <c r="I388" s="93">
        <f t="shared" si="73"/>
        <v>0</v>
      </c>
      <c r="J388" s="93">
        <f t="shared" si="73"/>
        <v>0</v>
      </c>
      <c r="K388" s="94">
        <f t="shared" si="74"/>
        <v>0</v>
      </c>
    </row>
    <row r="389" spans="1:11" s="2" customFormat="1" hidden="1" outlineLevel="2">
      <c r="A389" s="34"/>
      <c r="B389" s="37"/>
      <c r="C389" s="36"/>
      <c r="D389" s="64"/>
      <c r="E389" s="35"/>
      <c r="F389" s="95"/>
      <c r="G389" s="95"/>
      <c r="H389" s="93">
        <f t="shared" si="72"/>
        <v>0</v>
      </c>
      <c r="I389" s="93">
        <f t="shared" si="73"/>
        <v>0</v>
      </c>
      <c r="J389" s="93">
        <f t="shared" si="73"/>
        <v>0</v>
      </c>
      <c r="K389" s="94">
        <f t="shared" si="74"/>
        <v>0</v>
      </c>
    </row>
    <row r="390" spans="1:11" s="2" customFormat="1" hidden="1" outlineLevel="2">
      <c r="A390" s="34"/>
      <c r="B390" s="37"/>
      <c r="C390" s="36"/>
      <c r="D390" s="64"/>
      <c r="E390" s="35"/>
      <c r="F390" s="95"/>
      <c r="G390" s="95"/>
      <c r="H390" s="93">
        <f t="shared" si="72"/>
        <v>0</v>
      </c>
      <c r="I390" s="93">
        <f t="shared" si="73"/>
        <v>0</v>
      </c>
      <c r="J390" s="93">
        <f t="shared" si="73"/>
        <v>0</v>
      </c>
      <c r="K390" s="94">
        <f t="shared" si="74"/>
        <v>0</v>
      </c>
    </row>
    <row r="391" spans="1:11" s="2" customFormat="1" hidden="1" outlineLevel="2">
      <c r="A391" s="34"/>
      <c r="B391" s="37"/>
      <c r="C391" s="36"/>
      <c r="D391" s="64"/>
      <c r="E391" s="35"/>
      <c r="F391" s="95"/>
      <c r="G391" s="95"/>
      <c r="H391" s="93">
        <f t="shared" si="72"/>
        <v>0</v>
      </c>
      <c r="I391" s="93">
        <f t="shared" si="73"/>
        <v>0</v>
      </c>
      <c r="J391" s="93">
        <f t="shared" si="73"/>
        <v>0</v>
      </c>
      <c r="K391" s="94">
        <f t="shared" si="74"/>
        <v>0</v>
      </c>
    </row>
    <row r="392" spans="1:11" s="2" customFormat="1" hidden="1" outlineLevel="2">
      <c r="A392" s="34"/>
      <c r="B392" s="37"/>
      <c r="C392" s="36"/>
      <c r="D392" s="64"/>
      <c r="E392" s="35"/>
      <c r="F392" s="95"/>
      <c r="G392" s="95"/>
      <c r="H392" s="93">
        <f t="shared" si="72"/>
        <v>0</v>
      </c>
      <c r="I392" s="93">
        <f t="shared" si="73"/>
        <v>0</v>
      </c>
      <c r="J392" s="93">
        <f t="shared" si="73"/>
        <v>0</v>
      </c>
      <c r="K392" s="94">
        <f t="shared" si="74"/>
        <v>0</v>
      </c>
    </row>
    <row r="393" spans="1:11" s="2" customFormat="1" hidden="1" outlineLevel="2">
      <c r="A393" s="34"/>
      <c r="B393" s="37"/>
      <c r="C393" s="36"/>
      <c r="D393" s="64"/>
      <c r="E393" s="35"/>
      <c r="F393" s="95"/>
      <c r="G393" s="95"/>
      <c r="H393" s="93">
        <f t="shared" si="72"/>
        <v>0</v>
      </c>
      <c r="I393" s="93">
        <f t="shared" si="73"/>
        <v>0</v>
      </c>
      <c r="J393" s="93">
        <f t="shared" si="73"/>
        <v>0</v>
      </c>
      <c r="K393" s="94">
        <f t="shared" si="74"/>
        <v>0</v>
      </c>
    </row>
    <row r="394" spans="1:11" hidden="1">
      <c r="A394" s="380" t="s">
        <v>470</v>
      </c>
      <c r="B394" s="381"/>
      <c r="C394" s="381"/>
      <c r="D394" s="382"/>
      <c r="E394" s="56"/>
      <c r="F394" s="88"/>
      <c r="G394" s="88"/>
      <c r="H394" s="88"/>
      <c r="I394" s="88"/>
      <c r="J394" s="88"/>
      <c r="K394" s="89">
        <f>SUM(K395:K432)-K432</f>
        <v>0</v>
      </c>
    </row>
    <row r="395" spans="1:11" s="14" customFormat="1" ht="17" hidden="1" outlineLevel="1">
      <c r="A395" s="13" t="s">
        <v>10</v>
      </c>
      <c r="B395" s="38"/>
      <c r="C395" s="67"/>
      <c r="D395" s="70"/>
      <c r="E395" s="9"/>
      <c r="F395" s="100"/>
      <c r="G395" s="100"/>
      <c r="H395" s="90">
        <f t="shared" ref="H395:H431" si="75">F395+G395</f>
        <v>0</v>
      </c>
      <c r="I395" s="90">
        <f t="shared" ref="I395:J423" si="76">$E395*F395</f>
        <v>0</v>
      </c>
      <c r="J395" s="90">
        <f t="shared" si="76"/>
        <v>0</v>
      </c>
      <c r="K395" s="91">
        <f t="shared" ref="K395:K431" si="77">I395+J395</f>
        <v>0</v>
      </c>
    </row>
    <row r="396" spans="1:11" s="14" customFormat="1" ht="17" hidden="1" outlineLevel="1">
      <c r="A396" s="13" t="s">
        <v>12</v>
      </c>
      <c r="B396" s="38"/>
      <c r="C396" s="67"/>
      <c r="D396" s="70"/>
      <c r="E396" s="9"/>
      <c r="F396" s="100"/>
      <c r="G396" s="100"/>
      <c r="H396" s="90">
        <f t="shared" si="75"/>
        <v>0</v>
      </c>
      <c r="I396" s="90">
        <f t="shared" si="76"/>
        <v>0</v>
      </c>
      <c r="J396" s="90">
        <f t="shared" si="76"/>
        <v>0</v>
      </c>
      <c r="K396" s="91">
        <f t="shared" si="77"/>
        <v>0</v>
      </c>
    </row>
    <row r="397" spans="1:11" s="14" customFormat="1" ht="17" hidden="1" outlineLevel="1">
      <c r="A397" s="13" t="s">
        <v>13</v>
      </c>
      <c r="B397" s="38"/>
      <c r="C397" s="67"/>
      <c r="D397" s="70"/>
      <c r="E397" s="9"/>
      <c r="F397" s="100"/>
      <c r="G397" s="100"/>
      <c r="H397" s="90">
        <f t="shared" si="75"/>
        <v>0</v>
      </c>
      <c r="I397" s="90">
        <f t="shared" si="76"/>
        <v>0</v>
      </c>
      <c r="J397" s="90">
        <f t="shared" si="76"/>
        <v>0</v>
      </c>
      <c r="K397" s="91">
        <f t="shared" si="77"/>
        <v>0</v>
      </c>
    </row>
    <row r="398" spans="1:11" s="14" customFormat="1" ht="17" hidden="1" outlineLevel="1">
      <c r="A398" s="13" t="s">
        <v>7</v>
      </c>
      <c r="B398" s="38"/>
      <c r="C398" s="67"/>
      <c r="D398" s="70"/>
      <c r="E398" s="9"/>
      <c r="F398" s="100"/>
      <c r="G398" s="100"/>
      <c r="H398" s="90">
        <f t="shared" si="75"/>
        <v>0</v>
      </c>
      <c r="I398" s="90">
        <f t="shared" si="76"/>
        <v>0</v>
      </c>
      <c r="J398" s="90">
        <f t="shared" si="76"/>
        <v>0</v>
      </c>
      <c r="K398" s="91">
        <f t="shared" si="77"/>
        <v>0</v>
      </c>
    </row>
    <row r="399" spans="1:11" s="14" customFormat="1" ht="17" hidden="1" outlineLevel="1">
      <c r="A399" s="13" t="s">
        <v>8</v>
      </c>
      <c r="B399" s="38"/>
      <c r="C399" s="67"/>
      <c r="D399" s="70"/>
      <c r="E399" s="9"/>
      <c r="F399" s="100"/>
      <c r="G399" s="100"/>
      <c r="H399" s="90">
        <f t="shared" si="75"/>
        <v>0</v>
      </c>
      <c r="I399" s="90">
        <f t="shared" si="76"/>
        <v>0</v>
      </c>
      <c r="J399" s="90">
        <f t="shared" si="76"/>
        <v>0</v>
      </c>
      <c r="K399" s="91">
        <f t="shared" si="77"/>
        <v>0</v>
      </c>
    </row>
    <row r="400" spans="1:11" s="14" customFormat="1" ht="17" hidden="1" outlineLevel="1">
      <c r="A400" s="13" t="s">
        <v>6</v>
      </c>
      <c r="B400" s="38"/>
      <c r="C400" s="67"/>
      <c r="D400" s="70"/>
      <c r="E400" s="9"/>
      <c r="F400" s="100"/>
      <c r="G400" s="100"/>
      <c r="H400" s="90">
        <f t="shared" si="75"/>
        <v>0</v>
      </c>
      <c r="I400" s="90">
        <f t="shared" si="76"/>
        <v>0</v>
      </c>
      <c r="J400" s="90">
        <f t="shared" si="76"/>
        <v>0</v>
      </c>
      <c r="K400" s="91">
        <f t="shared" si="77"/>
        <v>0</v>
      </c>
    </row>
    <row r="401" spans="1:11" s="14" customFormat="1" ht="17" hidden="1" outlineLevel="1">
      <c r="A401" s="13" t="s">
        <v>9</v>
      </c>
      <c r="B401" s="38"/>
      <c r="C401" s="67"/>
      <c r="D401" s="70"/>
      <c r="E401" s="9"/>
      <c r="F401" s="100"/>
      <c r="G401" s="100"/>
      <c r="H401" s="90">
        <f t="shared" si="75"/>
        <v>0</v>
      </c>
      <c r="I401" s="90">
        <f t="shared" si="76"/>
        <v>0</v>
      </c>
      <c r="J401" s="90">
        <f t="shared" si="76"/>
        <v>0</v>
      </c>
      <c r="K401" s="91">
        <f t="shared" si="77"/>
        <v>0</v>
      </c>
    </row>
    <row r="402" spans="1:11" s="14" customFormat="1" ht="17" hidden="1" outlineLevel="1">
      <c r="A402" s="13" t="s">
        <v>109</v>
      </c>
      <c r="B402" s="38"/>
      <c r="C402" s="67"/>
      <c r="D402" s="70"/>
      <c r="E402" s="9"/>
      <c r="F402" s="100"/>
      <c r="G402" s="100"/>
      <c r="H402" s="90">
        <f t="shared" si="75"/>
        <v>0</v>
      </c>
      <c r="I402" s="90">
        <f t="shared" si="76"/>
        <v>0</v>
      </c>
      <c r="J402" s="90">
        <f t="shared" si="76"/>
        <v>0</v>
      </c>
      <c r="K402" s="91">
        <f t="shared" si="77"/>
        <v>0</v>
      </c>
    </row>
    <row r="403" spans="1:11" s="14" customFormat="1" ht="17" hidden="1" outlineLevel="1">
      <c r="A403" s="13" t="s">
        <v>432</v>
      </c>
      <c r="B403" s="38"/>
      <c r="C403" s="67"/>
      <c r="D403" s="70"/>
      <c r="E403" s="9"/>
      <c r="F403" s="100"/>
      <c r="G403" s="100"/>
      <c r="H403" s="90">
        <f t="shared" si="75"/>
        <v>0</v>
      </c>
      <c r="I403" s="90">
        <f t="shared" si="76"/>
        <v>0</v>
      </c>
      <c r="J403" s="90">
        <f t="shared" si="76"/>
        <v>0</v>
      </c>
      <c r="K403" s="91">
        <f t="shared" si="77"/>
        <v>0</v>
      </c>
    </row>
    <row r="404" spans="1:11" s="14" customFormat="1" ht="17" hidden="1" outlineLevel="1">
      <c r="A404" s="13" t="s">
        <v>433</v>
      </c>
      <c r="B404" s="38"/>
      <c r="C404" s="67"/>
      <c r="D404" s="70"/>
      <c r="E404" s="9"/>
      <c r="F404" s="100"/>
      <c r="G404" s="100"/>
      <c r="H404" s="90">
        <f t="shared" si="75"/>
        <v>0</v>
      </c>
      <c r="I404" s="90">
        <f t="shared" si="76"/>
        <v>0</v>
      </c>
      <c r="J404" s="90">
        <f t="shared" si="76"/>
        <v>0</v>
      </c>
      <c r="K404" s="91">
        <f t="shared" si="77"/>
        <v>0</v>
      </c>
    </row>
    <row r="405" spans="1:11" s="14" customFormat="1" ht="17" hidden="1" outlineLevel="1">
      <c r="A405" s="13" t="s">
        <v>434</v>
      </c>
      <c r="B405" s="38"/>
      <c r="C405" s="67"/>
      <c r="D405" s="70"/>
      <c r="E405" s="9"/>
      <c r="F405" s="100"/>
      <c r="G405" s="100"/>
      <c r="H405" s="90">
        <f t="shared" si="75"/>
        <v>0</v>
      </c>
      <c r="I405" s="90">
        <f t="shared" si="76"/>
        <v>0</v>
      </c>
      <c r="J405" s="90">
        <f t="shared" si="76"/>
        <v>0</v>
      </c>
      <c r="K405" s="91">
        <f t="shared" si="77"/>
        <v>0</v>
      </c>
    </row>
    <row r="406" spans="1:11" s="14" customFormat="1" ht="17" hidden="1" outlineLevel="1">
      <c r="A406" s="13" t="s">
        <v>435</v>
      </c>
      <c r="B406" s="38"/>
      <c r="C406" s="67"/>
      <c r="D406" s="70"/>
      <c r="E406" s="9"/>
      <c r="F406" s="100"/>
      <c r="G406" s="100"/>
      <c r="H406" s="90">
        <f t="shared" si="75"/>
        <v>0</v>
      </c>
      <c r="I406" s="90">
        <f t="shared" si="76"/>
        <v>0</v>
      </c>
      <c r="J406" s="90">
        <f t="shared" si="76"/>
        <v>0</v>
      </c>
      <c r="K406" s="91">
        <f t="shared" si="77"/>
        <v>0</v>
      </c>
    </row>
    <row r="407" spans="1:11" s="14" customFormat="1" ht="17" hidden="1" outlineLevel="1">
      <c r="A407" s="13" t="s">
        <v>436</v>
      </c>
      <c r="B407" s="38"/>
      <c r="C407" s="67"/>
      <c r="D407" s="70"/>
      <c r="E407" s="9"/>
      <c r="F407" s="100"/>
      <c r="G407" s="100"/>
      <c r="H407" s="90">
        <f t="shared" si="75"/>
        <v>0</v>
      </c>
      <c r="I407" s="90">
        <f t="shared" si="76"/>
        <v>0</v>
      </c>
      <c r="J407" s="90">
        <f t="shared" si="76"/>
        <v>0</v>
      </c>
      <c r="K407" s="91">
        <f t="shared" si="77"/>
        <v>0</v>
      </c>
    </row>
    <row r="408" spans="1:11" s="14" customFormat="1" ht="17" hidden="1" outlineLevel="1">
      <c r="A408" s="13" t="s">
        <v>437</v>
      </c>
      <c r="B408" s="38"/>
      <c r="C408" s="67"/>
      <c r="D408" s="70"/>
      <c r="E408" s="9"/>
      <c r="F408" s="100"/>
      <c r="G408" s="100"/>
      <c r="H408" s="90">
        <f t="shared" si="75"/>
        <v>0</v>
      </c>
      <c r="I408" s="90">
        <f t="shared" si="76"/>
        <v>0</v>
      </c>
      <c r="J408" s="90">
        <f t="shared" si="76"/>
        <v>0</v>
      </c>
      <c r="K408" s="91">
        <f t="shared" si="77"/>
        <v>0</v>
      </c>
    </row>
    <row r="409" spans="1:11" s="14" customFormat="1" ht="17" hidden="1" outlineLevel="1">
      <c r="A409" s="13" t="s">
        <v>438</v>
      </c>
      <c r="B409" s="38"/>
      <c r="C409" s="67"/>
      <c r="D409" s="70"/>
      <c r="E409" s="9"/>
      <c r="F409" s="100"/>
      <c r="G409" s="100"/>
      <c r="H409" s="90">
        <f t="shared" si="75"/>
        <v>0</v>
      </c>
      <c r="I409" s="90">
        <f t="shared" si="76"/>
        <v>0</v>
      </c>
      <c r="J409" s="90">
        <f t="shared" si="76"/>
        <v>0</v>
      </c>
      <c r="K409" s="91">
        <f t="shared" si="77"/>
        <v>0</v>
      </c>
    </row>
    <row r="410" spans="1:11" s="14" customFormat="1" ht="17" hidden="1" outlineLevel="1">
      <c r="A410" s="13" t="s">
        <v>439</v>
      </c>
      <c r="B410" s="38"/>
      <c r="C410" s="67"/>
      <c r="D410" s="70"/>
      <c r="E410" s="9"/>
      <c r="F410" s="100"/>
      <c r="G410" s="100"/>
      <c r="H410" s="90">
        <f t="shared" si="75"/>
        <v>0</v>
      </c>
      <c r="I410" s="90">
        <f t="shared" si="76"/>
        <v>0</v>
      </c>
      <c r="J410" s="90">
        <f t="shared" si="76"/>
        <v>0</v>
      </c>
      <c r="K410" s="91">
        <f t="shared" si="77"/>
        <v>0</v>
      </c>
    </row>
    <row r="411" spans="1:11" s="14" customFormat="1" ht="17" hidden="1" outlineLevel="1">
      <c r="A411" s="13" t="s">
        <v>440</v>
      </c>
      <c r="B411" s="38"/>
      <c r="C411" s="67"/>
      <c r="D411" s="70"/>
      <c r="E411" s="9"/>
      <c r="F411" s="100"/>
      <c r="G411" s="100"/>
      <c r="H411" s="90">
        <f t="shared" si="75"/>
        <v>0</v>
      </c>
      <c r="I411" s="90">
        <f t="shared" si="76"/>
        <v>0</v>
      </c>
      <c r="J411" s="90">
        <f t="shared" si="76"/>
        <v>0</v>
      </c>
      <c r="K411" s="91">
        <f t="shared" si="77"/>
        <v>0</v>
      </c>
    </row>
    <row r="412" spans="1:11" s="14" customFormat="1" ht="17" hidden="1" outlineLevel="1">
      <c r="A412" s="13" t="s">
        <v>441</v>
      </c>
      <c r="B412" s="38"/>
      <c r="C412" s="67"/>
      <c r="D412" s="70"/>
      <c r="E412" s="9"/>
      <c r="F412" s="100"/>
      <c r="G412" s="100"/>
      <c r="H412" s="90">
        <f t="shared" si="75"/>
        <v>0</v>
      </c>
      <c r="I412" s="90">
        <f t="shared" si="76"/>
        <v>0</v>
      </c>
      <c r="J412" s="90">
        <f t="shared" si="76"/>
        <v>0</v>
      </c>
      <c r="K412" s="91">
        <f t="shared" si="77"/>
        <v>0</v>
      </c>
    </row>
    <row r="413" spans="1:11" s="14" customFormat="1" ht="17" hidden="1" outlineLevel="1">
      <c r="A413" s="13" t="s">
        <v>442</v>
      </c>
      <c r="B413" s="38"/>
      <c r="C413" s="67"/>
      <c r="D413" s="70"/>
      <c r="E413" s="9"/>
      <c r="F413" s="100"/>
      <c r="G413" s="100"/>
      <c r="H413" s="90">
        <f t="shared" si="75"/>
        <v>0</v>
      </c>
      <c r="I413" s="90">
        <f t="shared" si="76"/>
        <v>0</v>
      </c>
      <c r="J413" s="90">
        <f t="shared" si="76"/>
        <v>0</v>
      </c>
      <c r="K413" s="91">
        <f t="shared" si="77"/>
        <v>0</v>
      </c>
    </row>
    <row r="414" spans="1:11" s="14" customFormat="1" ht="17" hidden="1" outlineLevel="1">
      <c r="A414" s="13" t="s">
        <v>443</v>
      </c>
      <c r="B414" s="38"/>
      <c r="C414" s="67"/>
      <c r="D414" s="70"/>
      <c r="E414" s="9"/>
      <c r="F414" s="100"/>
      <c r="G414" s="100"/>
      <c r="H414" s="90">
        <f t="shared" si="75"/>
        <v>0</v>
      </c>
      <c r="I414" s="90">
        <f t="shared" si="76"/>
        <v>0</v>
      </c>
      <c r="J414" s="90">
        <f t="shared" si="76"/>
        <v>0</v>
      </c>
      <c r="K414" s="91">
        <f t="shared" si="77"/>
        <v>0</v>
      </c>
    </row>
    <row r="415" spans="1:11" s="14" customFormat="1" ht="17" hidden="1" outlineLevel="1">
      <c r="A415" s="13" t="s">
        <v>444</v>
      </c>
      <c r="B415" s="38"/>
      <c r="C415" s="67"/>
      <c r="D415" s="70"/>
      <c r="E415" s="9"/>
      <c r="F415" s="100"/>
      <c r="G415" s="100"/>
      <c r="H415" s="90">
        <f t="shared" si="75"/>
        <v>0</v>
      </c>
      <c r="I415" s="90">
        <f t="shared" si="76"/>
        <v>0</v>
      </c>
      <c r="J415" s="90">
        <f t="shared" si="76"/>
        <v>0</v>
      </c>
      <c r="K415" s="91">
        <f t="shared" si="77"/>
        <v>0</v>
      </c>
    </row>
    <row r="416" spans="1:11" s="14" customFormat="1" ht="17" hidden="1" outlineLevel="1">
      <c r="A416" s="13" t="s">
        <v>445</v>
      </c>
      <c r="B416" s="38"/>
      <c r="C416" s="67"/>
      <c r="D416" s="70"/>
      <c r="E416" s="9"/>
      <c r="F416" s="100"/>
      <c r="G416" s="100"/>
      <c r="H416" s="90">
        <f t="shared" si="75"/>
        <v>0</v>
      </c>
      <c r="I416" s="90">
        <f t="shared" si="76"/>
        <v>0</v>
      </c>
      <c r="J416" s="90">
        <f t="shared" si="76"/>
        <v>0</v>
      </c>
      <c r="K416" s="91">
        <f t="shared" si="77"/>
        <v>0</v>
      </c>
    </row>
    <row r="417" spans="1:11" s="14" customFormat="1" ht="17" hidden="1" outlineLevel="1">
      <c r="A417" s="13" t="s">
        <v>446</v>
      </c>
      <c r="B417" s="38"/>
      <c r="C417" s="67"/>
      <c r="D417" s="70"/>
      <c r="E417" s="9"/>
      <c r="F417" s="100"/>
      <c r="G417" s="100"/>
      <c r="H417" s="90">
        <f t="shared" si="75"/>
        <v>0</v>
      </c>
      <c r="I417" s="90">
        <f t="shared" si="76"/>
        <v>0</v>
      </c>
      <c r="J417" s="90">
        <f t="shared" si="76"/>
        <v>0</v>
      </c>
      <c r="K417" s="91">
        <f t="shared" si="77"/>
        <v>0</v>
      </c>
    </row>
    <row r="418" spans="1:11" s="14" customFormat="1" ht="17" hidden="1" outlineLevel="1">
      <c r="A418" s="13" t="s">
        <v>447</v>
      </c>
      <c r="B418" s="38"/>
      <c r="C418" s="67"/>
      <c r="D418" s="70"/>
      <c r="E418" s="9"/>
      <c r="F418" s="100"/>
      <c r="G418" s="100"/>
      <c r="H418" s="90">
        <f t="shared" si="75"/>
        <v>0</v>
      </c>
      <c r="I418" s="90">
        <f t="shared" si="76"/>
        <v>0</v>
      </c>
      <c r="J418" s="90">
        <f t="shared" si="76"/>
        <v>0</v>
      </c>
      <c r="K418" s="91">
        <f t="shared" si="77"/>
        <v>0</v>
      </c>
    </row>
    <row r="419" spans="1:11" s="14" customFormat="1" ht="17" hidden="1" outlineLevel="1">
      <c r="A419" s="13" t="s">
        <v>448</v>
      </c>
      <c r="B419" s="38"/>
      <c r="C419" s="67"/>
      <c r="D419" s="70"/>
      <c r="E419" s="9"/>
      <c r="F419" s="100"/>
      <c r="G419" s="100"/>
      <c r="H419" s="90">
        <f t="shared" si="75"/>
        <v>0</v>
      </c>
      <c r="I419" s="90">
        <f t="shared" si="76"/>
        <v>0</v>
      </c>
      <c r="J419" s="90">
        <f t="shared" si="76"/>
        <v>0</v>
      </c>
      <c r="K419" s="91">
        <f t="shared" si="77"/>
        <v>0</v>
      </c>
    </row>
    <row r="420" spans="1:11" s="14" customFormat="1" ht="17" hidden="1" outlineLevel="1">
      <c r="A420" s="13" t="s">
        <v>449</v>
      </c>
      <c r="B420" s="38"/>
      <c r="C420" s="67"/>
      <c r="D420" s="70"/>
      <c r="E420" s="9"/>
      <c r="F420" s="100"/>
      <c r="G420" s="100"/>
      <c r="H420" s="90">
        <f t="shared" si="75"/>
        <v>0</v>
      </c>
      <c r="I420" s="90">
        <f t="shared" si="76"/>
        <v>0</v>
      </c>
      <c r="J420" s="90">
        <f t="shared" si="76"/>
        <v>0</v>
      </c>
      <c r="K420" s="91">
        <f t="shared" si="77"/>
        <v>0</v>
      </c>
    </row>
    <row r="421" spans="1:11" s="14" customFormat="1" ht="17" hidden="1" outlineLevel="1">
      <c r="A421" s="13" t="s">
        <v>450</v>
      </c>
      <c r="B421" s="38"/>
      <c r="C421" s="67"/>
      <c r="D421" s="70"/>
      <c r="E421" s="9"/>
      <c r="F421" s="100"/>
      <c r="G421" s="100"/>
      <c r="H421" s="90">
        <f t="shared" si="75"/>
        <v>0</v>
      </c>
      <c r="I421" s="90">
        <f t="shared" si="76"/>
        <v>0</v>
      </c>
      <c r="J421" s="90">
        <f t="shared" si="76"/>
        <v>0</v>
      </c>
      <c r="K421" s="91">
        <f t="shared" si="77"/>
        <v>0</v>
      </c>
    </row>
    <row r="422" spans="1:11" s="14" customFormat="1" ht="17" hidden="1" outlineLevel="1">
      <c r="A422" s="13" t="s">
        <v>451</v>
      </c>
      <c r="B422" s="38"/>
      <c r="C422" s="67"/>
      <c r="D422" s="70"/>
      <c r="E422" s="9"/>
      <c r="F422" s="100"/>
      <c r="G422" s="100"/>
      <c r="H422" s="90">
        <f t="shared" si="75"/>
        <v>0</v>
      </c>
      <c r="I422" s="90">
        <f t="shared" si="76"/>
        <v>0</v>
      </c>
      <c r="J422" s="90">
        <f t="shared" si="76"/>
        <v>0</v>
      </c>
      <c r="K422" s="91">
        <f t="shared" si="77"/>
        <v>0</v>
      </c>
    </row>
    <row r="423" spans="1:11" s="14" customFormat="1" ht="17" hidden="1" outlineLevel="1">
      <c r="A423" s="13" t="s">
        <v>452</v>
      </c>
      <c r="B423" s="38"/>
      <c r="C423" s="67"/>
      <c r="D423" s="70"/>
      <c r="E423" s="9"/>
      <c r="F423" s="100"/>
      <c r="G423" s="100"/>
      <c r="H423" s="90">
        <f t="shared" si="75"/>
        <v>0</v>
      </c>
      <c r="I423" s="90">
        <f t="shared" si="76"/>
        <v>0</v>
      </c>
      <c r="J423" s="90">
        <f t="shared" si="76"/>
        <v>0</v>
      </c>
      <c r="K423" s="91">
        <f t="shared" si="77"/>
        <v>0</v>
      </c>
    </row>
    <row r="424" spans="1:11" s="14" customFormat="1" ht="17" hidden="1" outlineLevel="1">
      <c r="A424" s="13" t="s">
        <v>453</v>
      </c>
      <c r="B424" s="38"/>
      <c r="C424" s="67"/>
      <c r="D424" s="70"/>
      <c r="E424" s="9"/>
      <c r="F424" s="100"/>
      <c r="G424" s="100"/>
      <c r="H424" s="90">
        <f t="shared" si="75"/>
        <v>0</v>
      </c>
      <c r="I424" s="90">
        <f t="shared" ref="I424:J430" si="78">$E424*F424</f>
        <v>0</v>
      </c>
      <c r="J424" s="90">
        <f t="shared" si="78"/>
        <v>0</v>
      </c>
      <c r="K424" s="91">
        <f t="shared" si="77"/>
        <v>0</v>
      </c>
    </row>
    <row r="425" spans="1:11" s="5" customFormat="1" ht="17" hidden="1" outlineLevel="1">
      <c r="A425" s="29"/>
      <c r="B425" s="25" t="s">
        <v>454</v>
      </c>
      <c r="C425" s="27"/>
      <c r="D425" s="63"/>
      <c r="E425" s="26"/>
      <c r="F425" s="97"/>
      <c r="G425" s="97"/>
      <c r="H425" s="96">
        <f t="shared" si="75"/>
        <v>0</v>
      </c>
      <c r="I425" s="96">
        <f t="shared" si="78"/>
        <v>0</v>
      </c>
      <c r="J425" s="96">
        <f t="shared" si="78"/>
        <v>0</v>
      </c>
      <c r="K425" s="96">
        <f t="shared" si="77"/>
        <v>0</v>
      </c>
    </row>
    <row r="426" spans="1:11" s="14" customFormat="1" hidden="1" outlineLevel="1">
      <c r="A426" s="13"/>
      <c r="B426" s="38"/>
      <c r="C426" s="67"/>
      <c r="D426" s="70"/>
      <c r="E426" s="6"/>
      <c r="F426" s="101"/>
      <c r="G426" s="101"/>
      <c r="H426" s="90">
        <f t="shared" si="75"/>
        <v>0</v>
      </c>
      <c r="I426" s="90">
        <f t="shared" si="78"/>
        <v>0</v>
      </c>
      <c r="J426" s="90">
        <f t="shared" si="78"/>
        <v>0</v>
      </c>
      <c r="K426" s="91">
        <f t="shared" si="77"/>
        <v>0</v>
      </c>
    </row>
    <row r="427" spans="1:11" s="14" customFormat="1" hidden="1" outlineLevel="1">
      <c r="A427" s="13"/>
      <c r="B427" s="38"/>
      <c r="C427" s="67"/>
      <c r="D427" s="70"/>
      <c r="E427" s="6"/>
      <c r="F427" s="101"/>
      <c r="G427" s="101"/>
      <c r="H427" s="90">
        <f t="shared" si="75"/>
        <v>0</v>
      </c>
      <c r="I427" s="90">
        <f t="shared" si="78"/>
        <v>0</v>
      </c>
      <c r="J427" s="90">
        <f t="shared" si="78"/>
        <v>0</v>
      </c>
      <c r="K427" s="91">
        <f t="shared" si="77"/>
        <v>0</v>
      </c>
    </row>
    <row r="428" spans="1:11" s="14" customFormat="1" hidden="1" outlineLevel="1">
      <c r="A428" s="13"/>
      <c r="B428" s="38"/>
      <c r="C428" s="67"/>
      <c r="D428" s="70"/>
      <c r="E428" s="6"/>
      <c r="F428" s="101"/>
      <c r="G428" s="101"/>
      <c r="H428" s="90">
        <f t="shared" si="75"/>
        <v>0</v>
      </c>
      <c r="I428" s="90">
        <f t="shared" si="78"/>
        <v>0</v>
      </c>
      <c r="J428" s="90">
        <f t="shared" si="78"/>
        <v>0</v>
      </c>
      <c r="K428" s="91">
        <f t="shared" si="77"/>
        <v>0</v>
      </c>
    </row>
    <row r="429" spans="1:11" s="14" customFormat="1" hidden="1" outlineLevel="1">
      <c r="A429" s="13"/>
      <c r="B429" s="38"/>
      <c r="C429" s="67"/>
      <c r="D429" s="70"/>
      <c r="E429" s="6"/>
      <c r="F429" s="101"/>
      <c r="G429" s="101"/>
      <c r="H429" s="90">
        <f t="shared" si="75"/>
        <v>0</v>
      </c>
      <c r="I429" s="90">
        <f t="shared" si="78"/>
        <v>0</v>
      </c>
      <c r="J429" s="90">
        <f t="shared" si="78"/>
        <v>0</v>
      </c>
      <c r="K429" s="91">
        <f t="shared" si="77"/>
        <v>0</v>
      </c>
    </row>
    <row r="430" spans="1:11" s="14" customFormat="1" hidden="1" outlineLevel="1">
      <c r="A430" s="13"/>
      <c r="B430" s="38"/>
      <c r="C430" s="67"/>
      <c r="D430" s="70"/>
      <c r="E430" s="6"/>
      <c r="F430" s="101"/>
      <c r="G430" s="101"/>
      <c r="H430" s="90">
        <f t="shared" si="75"/>
        <v>0</v>
      </c>
      <c r="I430" s="90">
        <f t="shared" si="78"/>
        <v>0</v>
      </c>
      <c r="J430" s="90">
        <f t="shared" si="78"/>
        <v>0</v>
      </c>
      <c r="K430" s="91">
        <f t="shared" si="77"/>
        <v>0</v>
      </c>
    </row>
    <row r="431" spans="1:11" s="14" customFormat="1" hidden="1" outlineLevel="1">
      <c r="A431" s="13"/>
      <c r="B431" s="38"/>
      <c r="C431" s="67"/>
      <c r="D431" s="70"/>
      <c r="E431" s="6"/>
      <c r="F431" s="101"/>
      <c r="G431" s="101"/>
      <c r="H431" s="90">
        <f t="shared" si="75"/>
        <v>0</v>
      </c>
      <c r="I431" s="90">
        <f t="shared" ref="I431" si="79">E431*F431</f>
        <v>0</v>
      </c>
      <c r="J431" s="90">
        <f t="shared" ref="J431" si="80">E431*G431</f>
        <v>0</v>
      </c>
      <c r="K431" s="91">
        <f t="shared" si="77"/>
        <v>0</v>
      </c>
    </row>
    <row r="432" spans="1:11" ht="15.75" hidden="1" customHeight="1">
      <c r="A432" s="380" t="s">
        <v>471</v>
      </c>
      <c r="B432" s="381"/>
      <c r="C432" s="381"/>
      <c r="D432" s="382"/>
      <c r="E432" s="56"/>
      <c r="F432" s="88"/>
      <c r="G432" s="88"/>
      <c r="H432" s="88"/>
      <c r="I432" s="88"/>
      <c r="J432" s="88"/>
      <c r="K432" s="89">
        <f>K433+K441+K470+K486+K506+K524+K539</f>
        <v>0</v>
      </c>
    </row>
    <row r="433" spans="1:11" s="14" customFormat="1" ht="17" hidden="1" outlineLevel="1">
      <c r="A433" s="13" t="s">
        <v>10</v>
      </c>
      <c r="B433" s="30" t="s">
        <v>40</v>
      </c>
      <c r="C433" s="67"/>
      <c r="D433" s="59" t="s">
        <v>11</v>
      </c>
      <c r="E433" s="44">
        <f>IF((+E434+E435)&gt;0,1,0)</f>
        <v>0</v>
      </c>
      <c r="F433" s="90">
        <f>IF(E433&gt;0,I433/E433,0)</f>
        <v>0</v>
      </c>
      <c r="G433" s="90">
        <f>IF(E433&gt;0,J433/E433,0)</f>
        <v>0</v>
      </c>
      <c r="H433" s="90">
        <f>F433+G433</f>
        <v>0</v>
      </c>
      <c r="I433" s="90">
        <f>SUM(I434:I440)</f>
        <v>0</v>
      </c>
      <c r="J433" s="90">
        <f>SUM(J434:J440)</f>
        <v>0</v>
      </c>
      <c r="K433" s="91">
        <f>I433+J433</f>
        <v>0</v>
      </c>
    </row>
    <row r="434" spans="1:11" ht="17" hidden="1" outlineLevel="2">
      <c r="A434" s="39" t="s">
        <v>49</v>
      </c>
      <c r="B434" s="31" t="s">
        <v>42</v>
      </c>
      <c r="C434" s="68"/>
      <c r="D434" s="60" t="s">
        <v>39</v>
      </c>
      <c r="E434" s="8"/>
      <c r="F434" s="92"/>
      <c r="G434" s="92"/>
      <c r="H434" s="93">
        <f t="shared" ref="H434:H440" si="81">F434+G434</f>
        <v>0</v>
      </c>
      <c r="I434" s="93">
        <f>$E434*F434</f>
        <v>0</v>
      </c>
      <c r="J434" s="93">
        <f>$E434*G434</f>
        <v>0</v>
      </c>
      <c r="K434" s="94">
        <f t="shared" ref="K434:K440" si="82">I434+J434</f>
        <v>0</v>
      </c>
    </row>
    <row r="435" spans="1:11" ht="17" hidden="1" outlineLevel="2">
      <c r="A435" s="39" t="s">
        <v>50</v>
      </c>
      <c r="B435" s="31" t="s">
        <v>41</v>
      </c>
      <c r="C435" s="68"/>
      <c r="D435" s="60" t="s">
        <v>25</v>
      </c>
      <c r="E435" s="8"/>
      <c r="F435" s="92"/>
      <c r="G435" s="92"/>
      <c r="H435" s="93">
        <f t="shared" si="81"/>
        <v>0</v>
      </c>
      <c r="I435" s="93">
        <f>$E435*F435</f>
        <v>0</v>
      </c>
      <c r="J435" s="93">
        <f>$E435*G435</f>
        <v>0</v>
      </c>
      <c r="K435" s="94">
        <f t="shared" si="82"/>
        <v>0</v>
      </c>
    </row>
    <row r="436" spans="1:11" s="5" customFormat="1" ht="51" hidden="1" outlineLevel="2">
      <c r="A436" s="29"/>
      <c r="B436" s="25" t="s">
        <v>167</v>
      </c>
      <c r="C436" s="27"/>
      <c r="D436" s="63"/>
      <c r="E436" s="26"/>
      <c r="F436" s="97"/>
      <c r="G436" s="97"/>
      <c r="H436" s="96">
        <f t="shared" si="81"/>
        <v>0</v>
      </c>
      <c r="I436" s="96">
        <f t="shared" ref="I436:I440" si="83">E436*F436</f>
        <v>0</v>
      </c>
      <c r="J436" s="96">
        <f t="shared" ref="J436:J440" si="84">E436*G436</f>
        <v>0</v>
      </c>
      <c r="K436" s="96">
        <f t="shared" si="82"/>
        <v>0</v>
      </c>
    </row>
    <row r="437" spans="1:11" s="2" customFormat="1" hidden="1" outlineLevel="2">
      <c r="A437" s="29"/>
      <c r="B437" s="28"/>
      <c r="C437" s="27"/>
      <c r="D437" s="63"/>
      <c r="E437" s="26"/>
      <c r="F437" s="97"/>
      <c r="G437" s="97"/>
      <c r="H437" s="96">
        <f t="shared" si="81"/>
        <v>0</v>
      </c>
      <c r="I437" s="96">
        <f t="shared" si="83"/>
        <v>0</v>
      </c>
      <c r="J437" s="96">
        <f t="shared" si="84"/>
        <v>0</v>
      </c>
      <c r="K437" s="96">
        <f t="shared" si="82"/>
        <v>0</v>
      </c>
    </row>
    <row r="438" spans="1:11" s="2" customFormat="1" hidden="1" outlineLevel="2">
      <c r="A438" s="29"/>
      <c r="B438" s="28"/>
      <c r="C438" s="27"/>
      <c r="D438" s="63"/>
      <c r="E438" s="26"/>
      <c r="F438" s="97"/>
      <c r="G438" s="97"/>
      <c r="H438" s="96">
        <f t="shared" si="81"/>
        <v>0</v>
      </c>
      <c r="I438" s="96">
        <f t="shared" si="83"/>
        <v>0</v>
      </c>
      <c r="J438" s="96">
        <f t="shared" si="84"/>
        <v>0</v>
      </c>
      <c r="K438" s="96">
        <f t="shared" si="82"/>
        <v>0</v>
      </c>
    </row>
    <row r="439" spans="1:11" s="2" customFormat="1" hidden="1" outlineLevel="2">
      <c r="A439" s="29"/>
      <c r="B439" s="28"/>
      <c r="C439" s="27"/>
      <c r="D439" s="63"/>
      <c r="E439" s="26"/>
      <c r="F439" s="97"/>
      <c r="G439" s="97"/>
      <c r="H439" s="96">
        <f t="shared" si="81"/>
        <v>0</v>
      </c>
      <c r="I439" s="96">
        <f t="shared" si="83"/>
        <v>0</v>
      </c>
      <c r="J439" s="96">
        <f t="shared" si="84"/>
        <v>0</v>
      </c>
      <c r="K439" s="96">
        <f t="shared" si="82"/>
        <v>0</v>
      </c>
    </row>
    <row r="440" spans="1:11" s="2" customFormat="1" hidden="1" outlineLevel="2">
      <c r="A440" s="29"/>
      <c r="B440" s="28"/>
      <c r="C440" s="27"/>
      <c r="D440" s="63"/>
      <c r="E440" s="26"/>
      <c r="F440" s="97"/>
      <c r="G440" s="97"/>
      <c r="H440" s="96">
        <f t="shared" si="81"/>
        <v>0</v>
      </c>
      <c r="I440" s="96">
        <f t="shared" si="83"/>
        <v>0</v>
      </c>
      <c r="J440" s="96">
        <f t="shared" si="84"/>
        <v>0</v>
      </c>
      <c r="K440" s="96">
        <f t="shared" si="82"/>
        <v>0</v>
      </c>
    </row>
    <row r="441" spans="1:11" s="14" customFormat="1" ht="17" hidden="1" outlineLevel="1">
      <c r="A441" s="13" t="s">
        <v>12</v>
      </c>
      <c r="B441" s="30" t="s">
        <v>59</v>
      </c>
      <c r="C441" s="67"/>
      <c r="D441" s="59" t="s">
        <v>11</v>
      </c>
      <c r="E441" s="44">
        <f>IF((E442+E444+E445+E446+E447+E448+E450+E451+E453+E454+E455+E456+E458+E459+E460+E461)&gt;0,1,0)</f>
        <v>0</v>
      </c>
      <c r="F441" s="90">
        <f>IF(E441&gt;0,I441/E441,0)</f>
        <v>0</v>
      </c>
      <c r="G441" s="90">
        <f>IF(E441&gt;0,J441/E441,0)</f>
        <v>0</v>
      </c>
      <c r="H441" s="90">
        <f>F441+G441</f>
        <v>0</v>
      </c>
      <c r="I441" s="90">
        <f>SUM(I442:I470)-I470</f>
        <v>0</v>
      </c>
      <c r="J441" s="90">
        <f>SUM(J442:J470)-J470</f>
        <v>0</v>
      </c>
      <c r="K441" s="91">
        <f>I441+J441</f>
        <v>0</v>
      </c>
    </row>
    <row r="442" spans="1:11" ht="51" hidden="1" outlineLevel="2">
      <c r="A442" s="39" t="s">
        <v>107</v>
      </c>
      <c r="B442" s="31" t="s">
        <v>473</v>
      </c>
      <c r="C442" s="68"/>
      <c r="D442" s="60" t="s">
        <v>25</v>
      </c>
      <c r="E442" s="8"/>
      <c r="F442" s="92"/>
      <c r="G442" s="92"/>
      <c r="H442" s="93">
        <f>F442+G442</f>
        <v>0</v>
      </c>
      <c r="I442" s="93">
        <f t="shared" ref="I442:J442" si="85">$E442*F442</f>
        <v>0</v>
      </c>
      <c r="J442" s="93">
        <f t="shared" si="85"/>
        <v>0</v>
      </c>
      <c r="K442" s="94">
        <f>I442+J442</f>
        <v>0</v>
      </c>
    </row>
    <row r="443" spans="1:11" ht="17" hidden="1" outlineLevel="2">
      <c r="A443" s="39" t="s">
        <v>108</v>
      </c>
      <c r="B443" s="31" t="s">
        <v>53</v>
      </c>
      <c r="C443" s="68"/>
      <c r="D443" s="60" t="s">
        <v>25</v>
      </c>
      <c r="E443" s="15"/>
      <c r="F443" s="95"/>
      <c r="G443" s="95"/>
      <c r="H443" s="93"/>
      <c r="I443" s="93"/>
      <c r="J443" s="93"/>
      <c r="K443" s="94">
        <f>SUM(K444:K448)</f>
        <v>0</v>
      </c>
    </row>
    <row r="444" spans="1:11" s="5" customFormat="1" ht="17" hidden="1" outlineLevel="3">
      <c r="A444" s="41" t="s">
        <v>185</v>
      </c>
      <c r="B444" s="32" t="s">
        <v>27</v>
      </c>
      <c r="C444" s="68"/>
      <c r="D444" s="61" t="s">
        <v>25</v>
      </c>
      <c r="E444" s="8"/>
      <c r="F444" s="95"/>
      <c r="G444" s="92"/>
      <c r="H444" s="96">
        <f t="shared" ref="H444:H448" si="86">F444+G444</f>
        <v>0</v>
      </c>
      <c r="I444" s="96">
        <f t="shared" ref="I444:J448" si="87">$E444*F444</f>
        <v>0</v>
      </c>
      <c r="J444" s="96">
        <f t="shared" si="87"/>
        <v>0</v>
      </c>
      <c r="K444" s="94">
        <f t="shared" ref="K444:K448" si="88">I444+J444</f>
        <v>0</v>
      </c>
    </row>
    <row r="445" spans="1:11" s="5" customFormat="1" ht="17" hidden="1" outlineLevel="3">
      <c r="A445" s="41" t="s">
        <v>186</v>
      </c>
      <c r="B445" s="32" t="s">
        <v>28</v>
      </c>
      <c r="C445" s="68"/>
      <c r="D445" s="61" t="s">
        <v>25</v>
      </c>
      <c r="E445" s="8"/>
      <c r="F445" s="95"/>
      <c r="G445" s="92"/>
      <c r="H445" s="96">
        <f t="shared" si="86"/>
        <v>0</v>
      </c>
      <c r="I445" s="96">
        <f t="shared" si="87"/>
        <v>0</v>
      </c>
      <c r="J445" s="96">
        <f t="shared" si="87"/>
        <v>0</v>
      </c>
      <c r="K445" s="94">
        <f t="shared" si="88"/>
        <v>0</v>
      </c>
    </row>
    <row r="446" spans="1:11" s="5" customFormat="1" ht="17" hidden="1" outlineLevel="3">
      <c r="A446" s="41" t="s">
        <v>187</v>
      </c>
      <c r="B446" s="32" t="s">
        <v>29</v>
      </c>
      <c r="C446" s="68"/>
      <c r="D446" s="61" t="s">
        <v>25</v>
      </c>
      <c r="E446" s="8"/>
      <c r="F446" s="95"/>
      <c r="G446" s="92"/>
      <c r="H446" s="96">
        <f t="shared" si="86"/>
        <v>0</v>
      </c>
      <c r="I446" s="96">
        <f t="shared" si="87"/>
        <v>0</v>
      </c>
      <c r="J446" s="96">
        <f t="shared" si="87"/>
        <v>0</v>
      </c>
      <c r="K446" s="94">
        <f t="shared" si="88"/>
        <v>0</v>
      </c>
    </row>
    <row r="447" spans="1:11" s="5" customFormat="1" ht="17" hidden="1" outlineLevel="3">
      <c r="A447" s="41" t="s">
        <v>188</v>
      </c>
      <c r="B447" s="32" t="s">
        <v>43</v>
      </c>
      <c r="C447" s="68"/>
      <c r="D447" s="61" t="s">
        <v>25</v>
      </c>
      <c r="E447" s="8"/>
      <c r="F447" s="95"/>
      <c r="G447" s="92"/>
      <c r="H447" s="96">
        <f t="shared" si="86"/>
        <v>0</v>
      </c>
      <c r="I447" s="96">
        <f t="shared" si="87"/>
        <v>0</v>
      </c>
      <c r="J447" s="96">
        <f t="shared" si="87"/>
        <v>0</v>
      </c>
      <c r="K447" s="94">
        <f t="shared" si="88"/>
        <v>0</v>
      </c>
    </row>
    <row r="448" spans="1:11" s="5" customFormat="1" ht="17" hidden="1" outlineLevel="3">
      <c r="A448" s="41" t="s">
        <v>189</v>
      </c>
      <c r="B448" s="32" t="s">
        <v>44</v>
      </c>
      <c r="C448" s="68"/>
      <c r="D448" s="61" t="s">
        <v>25</v>
      </c>
      <c r="E448" s="8"/>
      <c r="F448" s="95"/>
      <c r="G448" s="92"/>
      <c r="H448" s="96">
        <f t="shared" si="86"/>
        <v>0</v>
      </c>
      <c r="I448" s="96">
        <f t="shared" si="87"/>
        <v>0</v>
      </c>
      <c r="J448" s="96">
        <f t="shared" si="87"/>
        <v>0</v>
      </c>
      <c r="K448" s="94">
        <f t="shared" si="88"/>
        <v>0</v>
      </c>
    </row>
    <row r="449" spans="1:11" s="5" customFormat="1" ht="17" hidden="1" outlineLevel="2">
      <c r="A449" s="39" t="s">
        <v>118</v>
      </c>
      <c r="B449" s="31" t="s">
        <v>38</v>
      </c>
      <c r="C449" s="68"/>
      <c r="D449" s="60" t="s">
        <v>25</v>
      </c>
      <c r="E449" s="15"/>
      <c r="F449" s="95"/>
      <c r="G449" s="95"/>
      <c r="H449" s="96"/>
      <c r="I449" s="96"/>
      <c r="J449" s="96"/>
      <c r="K449" s="94">
        <f>SUM(K450:K451)</f>
        <v>0</v>
      </c>
    </row>
    <row r="450" spans="1:11" s="5" customFormat="1" ht="17" hidden="1" outlineLevel="3">
      <c r="A450" s="41" t="s">
        <v>207</v>
      </c>
      <c r="B450" s="32" t="s">
        <v>54</v>
      </c>
      <c r="C450" s="68"/>
      <c r="D450" s="62" t="s">
        <v>25</v>
      </c>
      <c r="E450" s="8"/>
      <c r="F450" s="95"/>
      <c r="G450" s="92"/>
      <c r="H450" s="96">
        <f t="shared" ref="H450:H451" si="89">F450+G450</f>
        <v>0</v>
      </c>
      <c r="I450" s="96">
        <f>$E450*F450</f>
        <v>0</v>
      </c>
      <c r="J450" s="96">
        <f>$E450*G450</f>
        <v>0</v>
      </c>
      <c r="K450" s="94">
        <f t="shared" ref="K450:K451" si="90">I450+J450</f>
        <v>0</v>
      </c>
    </row>
    <row r="451" spans="1:11" s="5" customFormat="1" ht="17" hidden="1" outlineLevel="3">
      <c r="A451" s="41" t="s">
        <v>208</v>
      </c>
      <c r="B451" s="32" t="s">
        <v>55</v>
      </c>
      <c r="C451" s="68"/>
      <c r="D451" s="62" t="s">
        <v>25</v>
      </c>
      <c r="E451" s="8"/>
      <c r="F451" s="95"/>
      <c r="G451" s="92"/>
      <c r="H451" s="96">
        <f t="shared" si="89"/>
        <v>0</v>
      </c>
      <c r="I451" s="96">
        <f>$E451*F451</f>
        <v>0</v>
      </c>
      <c r="J451" s="96">
        <f>$E451*G451</f>
        <v>0</v>
      </c>
      <c r="K451" s="94">
        <f t="shared" si="90"/>
        <v>0</v>
      </c>
    </row>
    <row r="452" spans="1:11" s="16" customFormat="1" ht="17" hidden="1" outlineLevel="2">
      <c r="A452" s="39" t="s">
        <v>119</v>
      </c>
      <c r="B452" s="31" t="s">
        <v>67</v>
      </c>
      <c r="C452" s="68"/>
      <c r="D452" s="60" t="s">
        <v>25</v>
      </c>
      <c r="E452" s="15"/>
      <c r="F452" s="95"/>
      <c r="G452" s="95"/>
      <c r="H452" s="93"/>
      <c r="I452" s="93"/>
      <c r="J452" s="93"/>
      <c r="K452" s="94">
        <f>SUM(K453:K456)</f>
        <v>0</v>
      </c>
    </row>
    <row r="453" spans="1:11" s="2" customFormat="1" ht="102" hidden="1" outlineLevel="3">
      <c r="A453" s="41" t="s">
        <v>159</v>
      </c>
      <c r="B453" s="32" t="s">
        <v>36</v>
      </c>
      <c r="C453" s="68" t="s">
        <v>474</v>
      </c>
      <c r="D453" s="62" t="s">
        <v>25</v>
      </c>
      <c r="E453" s="8"/>
      <c r="F453" s="92"/>
      <c r="G453" s="92"/>
      <c r="H453" s="96">
        <f t="shared" ref="H453:H456" si="91">F453+G453</f>
        <v>0</v>
      </c>
      <c r="I453" s="96">
        <f t="shared" ref="I453:J456" si="92">$E453*F453</f>
        <v>0</v>
      </c>
      <c r="J453" s="96">
        <f t="shared" si="92"/>
        <v>0</v>
      </c>
      <c r="K453" s="94">
        <f t="shared" ref="K453:K456" si="93">I453+J453</f>
        <v>0</v>
      </c>
    </row>
    <row r="454" spans="1:11" s="2" customFormat="1" ht="17" hidden="1" outlineLevel="3">
      <c r="A454" s="41" t="s">
        <v>160</v>
      </c>
      <c r="B454" s="32" t="s">
        <v>37</v>
      </c>
      <c r="C454" s="68"/>
      <c r="D454" s="62" t="s">
        <v>25</v>
      </c>
      <c r="E454" s="8"/>
      <c r="F454" s="92"/>
      <c r="G454" s="92"/>
      <c r="H454" s="96">
        <f t="shared" si="91"/>
        <v>0</v>
      </c>
      <c r="I454" s="96">
        <f t="shared" si="92"/>
        <v>0</v>
      </c>
      <c r="J454" s="96">
        <f t="shared" si="92"/>
        <v>0</v>
      </c>
      <c r="K454" s="94">
        <f t="shared" si="93"/>
        <v>0</v>
      </c>
    </row>
    <row r="455" spans="1:11" s="2" customFormat="1" ht="17" hidden="1" outlineLevel="3">
      <c r="A455" s="41" t="s">
        <v>161</v>
      </c>
      <c r="B455" s="32" t="s">
        <v>47</v>
      </c>
      <c r="C455" s="68"/>
      <c r="D455" s="62" t="s">
        <v>25</v>
      </c>
      <c r="E455" s="8"/>
      <c r="F455" s="92"/>
      <c r="G455" s="92"/>
      <c r="H455" s="96">
        <f t="shared" si="91"/>
        <v>0</v>
      </c>
      <c r="I455" s="96">
        <f t="shared" si="92"/>
        <v>0</v>
      </c>
      <c r="J455" s="96">
        <f t="shared" si="92"/>
        <v>0</v>
      </c>
      <c r="K455" s="94">
        <f t="shared" si="93"/>
        <v>0</v>
      </c>
    </row>
    <row r="456" spans="1:11" s="2" customFormat="1" ht="17" hidden="1" outlineLevel="3">
      <c r="A456" s="41" t="s">
        <v>218</v>
      </c>
      <c r="B456" s="32" t="s">
        <v>477</v>
      </c>
      <c r="C456" s="68"/>
      <c r="D456" s="62" t="s">
        <v>25</v>
      </c>
      <c r="E456" s="8"/>
      <c r="F456" s="92"/>
      <c r="G456" s="92"/>
      <c r="H456" s="96">
        <f t="shared" si="91"/>
        <v>0</v>
      </c>
      <c r="I456" s="96">
        <f t="shared" si="92"/>
        <v>0</v>
      </c>
      <c r="J456" s="96">
        <f t="shared" si="92"/>
        <v>0</v>
      </c>
      <c r="K456" s="94">
        <f t="shared" si="93"/>
        <v>0</v>
      </c>
    </row>
    <row r="457" spans="1:11" s="16" customFormat="1" ht="17" hidden="1" outlineLevel="2">
      <c r="A457" s="39" t="s">
        <v>120</v>
      </c>
      <c r="B457" s="31" t="s">
        <v>170</v>
      </c>
      <c r="C457" s="68"/>
      <c r="D457" s="60" t="s">
        <v>25</v>
      </c>
      <c r="E457" s="15"/>
      <c r="F457" s="95"/>
      <c r="G457" s="95"/>
      <c r="H457" s="93"/>
      <c r="I457" s="93"/>
      <c r="J457" s="93"/>
      <c r="K457" s="94">
        <f>SUM(K458:K461)</f>
        <v>0</v>
      </c>
    </row>
    <row r="458" spans="1:11" s="2" customFormat="1" ht="102" hidden="1" outlineLevel="3">
      <c r="A458" s="41" t="s">
        <v>229</v>
      </c>
      <c r="B458" s="32" t="s">
        <v>36</v>
      </c>
      <c r="C458" s="68" t="s">
        <v>474</v>
      </c>
      <c r="D458" s="62" t="s">
        <v>25</v>
      </c>
      <c r="E458" s="8"/>
      <c r="F458" s="92"/>
      <c r="G458" s="92"/>
      <c r="H458" s="96">
        <f t="shared" ref="H458:H469" si="94">F458+G458</f>
        <v>0</v>
      </c>
      <c r="I458" s="96">
        <f t="shared" ref="I458:J462" si="95">$E458*F458</f>
        <v>0</v>
      </c>
      <c r="J458" s="96">
        <f t="shared" si="95"/>
        <v>0</v>
      </c>
      <c r="K458" s="94">
        <f t="shared" ref="K458:K469" si="96">I458+J458</f>
        <v>0</v>
      </c>
    </row>
    <row r="459" spans="1:11" s="2" customFormat="1" ht="17" hidden="1" outlineLevel="3">
      <c r="A459" s="41" t="s">
        <v>230</v>
      </c>
      <c r="B459" s="32" t="s">
        <v>37</v>
      </c>
      <c r="C459" s="68"/>
      <c r="D459" s="62" t="s">
        <v>25</v>
      </c>
      <c r="E459" s="8"/>
      <c r="F459" s="92"/>
      <c r="G459" s="92"/>
      <c r="H459" s="96">
        <f t="shared" si="94"/>
        <v>0</v>
      </c>
      <c r="I459" s="96">
        <f t="shared" si="95"/>
        <v>0</v>
      </c>
      <c r="J459" s="96">
        <f t="shared" si="95"/>
        <v>0</v>
      </c>
      <c r="K459" s="94">
        <f t="shared" si="96"/>
        <v>0</v>
      </c>
    </row>
    <row r="460" spans="1:11" s="2" customFormat="1" ht="17" hidden="1" outlineLevel="3">
      <c r="A460" s="41" t="s">
        <v>231</v>
      </c>
      <c r="B460" s="32" t="s">
        <v>47</v>
      </c>
      <c r="C460" s="68"/>
      <c r="D460" s="62" t="s">
        <v>25</v>
      </c>
      <c r="E460" s="8"/>
      <c r="F460" s="92"/>
      <c r="G460" s="92"/>
      <c r="H460" s="96">
        <f t="shared" si="94"/>
        <v>0</v>
      </c>
      <c r="I460" s="96">
        <f t="shared" si="95"/>
        <v>0</v>
      </c>
      <c r="J460" s="96">
        <f t="shared" si="95"/>
        <v>0</v>
      </c>
      <c r="K460" s="94">
        <f t="shared" si="96"/>
        <v>0</v>
      </c>
    </row>
    <row r="461" spans="1:11" s="2" customFormat="1" ht="17" hidden="1" outlineLevel="3">
      <c r="A461" s="41" t="s">
        <v>232</v>
      </c>
      <c r="B461" s="32" t="s">
        <v>477</v>
      </c>
      <c r="C461" s="68"/>
      <c r="D461" s="62" t="s">
        <v>25</v>
      </c>
      <c r="E461" s="8"/>
      <c r="F461" s="92"/>
      <c r="G461" s="92"/>
      <c r="H461" s="96">
        <f t="shared" si="94"/>
        <v>0</v>
      </c>
      <c r="I461" s="96">
        <f t="shared" si="95"/>
        <v>0</v>
      </c>
      <c r="J461" s="96">
        <f t="shared" si="95"/>
        <v>0</v>
      </c>
      <c r="K461" s="94">
        <f t="shared" si="96"/>
        <v>0</v>
      </c>
    </row>
    <row r="462" spans="1:11" s="5" customFormat="1" ht="51" hidden="1" outlineLevel="2">
      <c r="A462" s="29"/>
      <c r="B462" s="25" t="s">
        <v>167</v>
      </c>
      <c r="C462" s="27"/>
      <c r="D462" s="63"/>
      <c r="E462" s="26"/>
      <c r="F462" s="97"/>
      <c r="G462" s="97"/>
      <c r="H462" s="93">
        <f t="shared" si="94"/>
        <v>0</v>
      </c>
      <c r="I462" s="93">
        <f t="shared" si="95"/>
        <v>0</v>
      </c>
      <c r="J462" s="93">
        <f t="shared" si="95"/>
        <v>0</v>
      </c>
      <c r="K462" s="94">
        <f t="shared" si="96"/>
        <v>0</v>
      </c>
    </row>
    <row r="463" spans="1:11" s="2" customFormat="1" hidden="1" outlineLevel="2">
      <c r="A463" s="29"/>
      <c r="B463" s="28"/>
      <c r="C463" s="27"/>
      <c r="D463" s="63"/>
      <c r="E463" s="26"/>
      <c r="F463" s="97"/>
      <c r="G463" s="97"/>
      <c r="H463" s="96">
        <f t="shared" si="94"/>
        <v>0</v>
      </c>
      <c r="I463" s="96">
        <f t="shared" ref="I463:I469" si="97">E463*F463</f>
        <v>0</v>
      </c>
      <c r="J463" s="96">
        <f t="shared" ref="J463:J469" si="98">E463*G463</f>
        <v>0</v>
      </c>
      <c r="K463" s="96">
        <f t="shared" si="96"/>
        <v>0</v>
      </c>
    </row>
    <row r="464" spans="1:11" s="2" customFormat="1" hidden="1" outlineLevel="2">
      <c r="A464" s="29"/>
      <c r="B464" s="28"/>
      <c r="C464" s="27"/>
      <c r="D464" s="63"/>
      <c r="E464" s="26"/>
      <c r="F464" s="97"/>
      <c r="G464" s="97"/>
      <c r="H464" s="96">
        <f t="shared" si="94"/>
        <v>0</v>
      </c>
      <c r="I464" s="96">
        <f t="shared" si="97"/>
        <v>0</v>
      </c>
      <c r="J464" s="96">
        <f t="shared" si="98"/>
        <v>0</v>
      </c>
      <c r="K464" s="96">
        <f t="shared" si="96"/>
        <v>0</v>
      </c>
    </row>
    <row r="465" spans="1:11" s="2" customFormat="1" hidden="1" outlineLevel="2">
      <c r="A465" s="29"/>
      <c r="B465" s="28"/>
      <c r="C465" s="27"/>
      <c r="D465" s="63"/>
      <c r="E465" s="26"/>
      <c r="F465" s="97"/>
      <c r="G465" s="97"/>
      <c r="H465" s="96">
        <f t="shared" si="94"/>
        <v>0</v>
      </c>
      <c r="I465" s="96">
        <f t="shared" si="97"/>
        <v>0</v>
      </c>
      <c r="J465" s="96">
        <f t="shared" si="98"/>
        <v>0</v>
      </c>
      <c r="K465" s="96">
        <f t="shared" si="96"/>
        <v>0</v>
      </c>
    </row>
    <row r="466" spans="1:11" s="2" customFormat="1" hidden="1" outlineLevel="2">
      <c r="A466" s="29"/>
      <c r="B466" s="28"/>
      <c r="C466" s="27"/>
      <c r="D466" s="63"/>
      <c r="E466" s="26"/>
      <c r="F466" s="97"/>
      <c r="G466" s="97"/>
      <c r="H466" s="96">
        <f t="shared" si="94"/>
        <v>0</v>
      </c>
      <c r="I466" s="96">
        <f t="shared" si="97"/>
        <v>0</v>
      </c>
      <c r="J466" s="96">
        <f t="shared" si="98"/>
        <v>0</v>
      </c>
      <c r="K466" s="96">
        <f t="shared" si="96"/>
        <v>0</v>
      </c>
    </row>
    <row r="467" spans="1:11" s="2" customFormat="1" hidden="1" outlineLevel="2">
      <c r="A467" s="29"/>
      <c r="B467" s="28"/>
      <c r="C467" s="27"/>
      <c r="D467" s="63"/>
      <c r="E467" s="26"/>
      <c r="F467" s="97"/>
      <c r="G467" s="97"/>
      <c r="H467" s="96">
        <f t="shared" si="94"/>
        <v>0</v>
      </c>
      <c r="I467" s="96">
        <f t="shared" si="97"/>
        <v>0</v>
      </c>
      <c r="J467" s="96">
        <f t="shared" si="98"/>
        <v>0</v>
      </c>
      <c r="K467" s="96">
        <f t="shared" si="96"/>
        <v>0</v>
      </c>
    </row>
    <row r="468" spans="1:11" s="2" customFormat="1" hidden="1" outlineLevel="2">
      <c r="A468" s="29"/>
      <c r="B468" s="28"/>
      <c r="C468" s="27"/>
      <c r="D468" s="63"/>
      <c r="E468" s="26"/>
      <c r="F468" s="97"/>
      <c r="G468" s="97"/>
      <c r="H468" s="96">
        <f t="shared" si="94"/>
        <v>0</v>
      </c>
      <c r="I468" s="96">
        <f t="shared" si="97"/>
        <v>0</v>
      </c>
      <c r="J468" s="96">
        <f t="shared" si="98"/>
        <v>0</v>
      </c>
      <c r="K468" s="96">
        <f t="shared" si="96"/>
        <v>0</v>
      </c>
    </row>
    <row r="469" spans="1:11" s="2" customFormat="1" hidden="1" outlineLevel="2">
      <c r="A469" s="29"/>
      <c r="B469" s="28"/>
      <c r="C469" s="27"/>
      <c r="D469" s="63"/>
      <c r="E469" s="26"/>
      <c r="F469" s="97"/>
      <c r="G469" s="97"/>
      <c r="H469" s="96">
        <f t="shared" si="94"/>
        <v>0</v>
      </c>
      <c r="I469" s="96">
        <f t="shared" si="97"/>
        <v>0</v>
      </c>
      <c r="J469" s="96">
        <f t="shared" si="98"/>
        <v>0</v>
      </c>
      <c r="K469" s="96">
        <f t="shared" si="96"/>
        <v>0</v>
      </c>
    </row>
    <row r="470" spans="1:11" s="14" customFormat="1" ht="17" hidden="1" outlineLevel="1">
      <c r="A470" s="13" t="s">
        <v>13</v>
      </c>
      <c r="B470" s="30" t="s">
        <v>35</v>
      </c>
      <c r="C470" s="67"/>
      <c r="D470" s="59" t="s">
        <v>25</v>
      </c>
      <c r="E470" s="44">
        <f>E471+E476+E479</f>
        <v>0</v>
      </c>
      <c r="F470" s="90">
        <f>IF(E470&gt;0,I470/E470,0)</f>
        <v>0</v>
      </c>
      <c r="G470" s="90">
        <f>IF(E470&gt;0,J470/E470,0)</f>
        <v>0</v>
      </c>
      <c r="H470" s="90">
        <f>F470+G470</f>
        <v>0</v>
      </c>
      <c r="I470" s="90">
        <f>I471+I476+I477+I478+I479+SUM(I480:I514)-I514</f>
        <v>0</v>
      </c>
      <c r="J470" s="90">
        <f>J471+J476+J477+J478+J479+SUM(J480:J514)-J514</f>
        <v>0</v>
      </c>
      <c r="K470" s="91">
        <f>I470+J470</f>
        <v>0</v>
      </c>
    </row>
    <row r="471" spans="1:11" ht="17" hidden="1" outlineLevel="2">
      <c r="A471" s="39" t="s">
        <v>51</v>
      </c>
      <c r="B471" s="31" t="s">
        <v>35</v>
      </c>
      <c r="C471" s="68"/>
      <c r="D471" s="60" t="s">
        <v>25</v>
      </c>
      <c r="E471" s="45">
        <f>E472+E473+E474+E475</f>
        <v>0</v>
      </c>
      <c r="F471" s="93">
        <f>IF(E471&gt;0,I471/E471,0)</f>
        <v>0</v>
      </c>
      <c r="G471" s="93">
        <f>IF(E471&gt;0,J471/E471,0)</f>
        <v>0</v>
      </c>
      <c r="H471" s="93">
        <f>F471+G471</f>
        <v>0</v>
      </c>
      <c r="I471" s="93">
        <f>SUM(I472:I475)</f>
        <v>0</v>
      </c>
      <c r="J471" s="93">
        <f>SUM(J472:J475)</f>
        <v>0</v>
      </c>
      <c r="K471" s="94">
        <f t="shared" ref="K471:K485" si="99">I471+J471</f>
        <v>0</v>
      </c>
    </row>
    <row r="472" spans="1:11" s="5" customFormat="1" ht="17" hidden="1" outlineLevel="3">
      <c r="A472" s="41" t="s">
        <v>136</v>
      </c>
      <c r="B472" s="32" t="s">
        <v>23</v>
      </c>
      <c r="C472" s="68"/>
      <c r="D472" s="62" t="s">
        <v>25</v>
      </c>
      <c r="E472" s="8"/>
      <c r="F472" s="92"/>
      <c r="G472" s="92"/>
      <c r="H472" s="96">
        <f t="shared" ref="H472:H485" si="100">F472+G472</f>
        <v>0</v>
      </c>
      <c r="I472" s="96">
        <f t="shared" ref="I472:J485" si="101">$E472*F472</f>
        <v>0</v>
      </c>
      <c r="J472" s="96">
        <f t="shared" si="101"/>
        <v>0</v>
      </c>
      <c r="K472" s="94">
        <f t="shared" si="99"/>
        <v>0</v>
      </c>
    </row>
    <row r="473" spans="1:11" s="5" customFormat="1" ht="17" hidden="1" outlineLevel="3">
      <c r="A473" s="41" t="s">
        <v>137</v>
      </c>
      <c r="B473" s="32" t="s">
        <v>24</v>
      </c>
      <c r="C473" s="68"/>
      <c r="D473" s="62" t="s">
        <v>25</v>
      </c>
      <c r="E473" s="8"/>
      <c r="F473" s="92"/>
      <c r="G473" s="92"/>
      <c r="H473" s="96">
        <f t="shared" si="100"/>
        <v>0</v>
      </c>
      <c r="I473" s="96">
        <f t="shared" si="101"/>
        <v>0</v>
      </c>
      <c r="J473" s="96">
        <f t="shared" si="101"/>
        <v>0</v>
      </c>
      <c r="K473" s="94">
        <f t="shared" si="99"/>
        <v>0</v>
      </c>
    </row>
    <row r="474" spans="1:11" s="5" customFormat="1" ht="17" hidden="1" outlineLevel="3">
      <c r="A474" s="41" t="s">
        <v>141</v>
      </c>
      <c r="B474" s="32" t="s">
        <v>56</v>
      </c>
      <c r="C474" s="68"/>
      <c r="D474" s="62" t="s">
        <v>25</v>
      </c>
      <c r="E474" s="8"/>
      <c r="F474" s="92"/>
      <c r="G474" s="92"/>
      <c r="H474" s="96">
        <f t="shared" si="100"/>
        <v>0</v>
      </c>
      <c r="I474" s="96">
        <f t="shared" si="101"/>
        <v>0</v>
      </c>
      <c r="J474" s="96">
        <f t="shared" si="101"/>
        <v>0</v>
      </c>
      <c r="K474" s="94">
        <f t="shared" si="99"/>
        <v>0</v>
      </c>
    </row>
    <row r="475" spans="1:11" s="5" customFormat="1" ht="17" hidden="1" outlineLevel="3">
      <c r="A475" s="41" t="s">
        <v>455</v>
      </c>
      <c r="B475" s="32" t="s">
        <v>57</v>
      </c>
      <c r="C475" s="68"/>
      <c r="D475" s="62" t="s">
        <v>25</v>
      </c>
      <c r="E475" s="8"/>
      <c r="F475" s="92"/>
      <c r="G475" s="92"/>
      <c r="H475" s="96">
        <f t="shared" si="100"/>
        <v>0</v>
      </c>
      <c r="I475" s="96">
        <f t="shared" si="101"/>
        <v>0</v>
      </c>
      <c r="J475" s="96">
        <f t="shared" si="101"/>
        <v>0</v>
      </c>
      <c r="K475" s="94">
        <f t="shared" si="99"/>
        <v>0</v>
      </c>
    </row>
    <row r="476" spans="1:11" ht="34" hidden="1" outlineLevel="2">
      <c r="A476" s="39" t="s">
        <v>52</v>
      </c>
      <c r="B476" s="31" t="s">
        <v>105</v>
      </c>
      <c r="C476" s="68" t="s">
        <v>106</v>
      </c>
      <c r="D476" s="60" t="s">
        <v>25</v>
      </c>
      <c r="E476" s="8"/>
      <c r="F476" s="92"/>
      <c r="G476" s="92"/>
      <c r="H476" s="93">
        <f t="shared" si="100"/>
        <v>0</v>
      </c>
      <c r="I476" s="93">
        <f t="shared" si="101"/>
        <v>0</v>
      </c>
      <c r="J476" s="93">
        <f t="shared" si="101"/>
        <v>0</v>
      </c>
      <c r="K476" s="94">
        <f t="shared" si="99"/>
        <v>0</v>
      </c>
    </row>
    <row r="477" spans="1:11" ht="68" hidden="1" outlineLevel="2">
      <c r="A477" s="39" t="s">
        <v>162</v>
      </c>
      <c r="B477" s="31" t="s">
        <v>111</v>
      </c>
      <c r="C477" s="68" t="s">
        <v>472</v>
      </c>
      <c r="D477" s="60" t="s">
        <v>45</v>
      </c>
      <c r="E477" s="8"/>
      <c r="F477" s="92"/>
      <c r="G477" s="92"/>
      <c r="H477" s="93">
        <f t="shared" si="100"/>
        <v>0</v>
      </c>
      <c r="I477" s="93">
        <f t="shared" si="101"/>
        <v>0</v>
      </c>
      <c r="J477" s="93">
        <f t="shared" si="101"/>
        <v>0</v>
      </c>
      <c r="K477" s="94">
        <f t="shared" si="99"/>
        <v>0</v>
      </c>
    </row>
    <row r="478" spans="1:11" ht="68" hidden="1" outlineLevel="2">
      <c r="A478" s="39" t="s">
        <v>163</v>
      </c>
      <c r="B478" s="31" t="s">
        <v>110</v>
      </c>
      <c r="C478" s="68" t="s">
        <v>472</v>
      </c>
      <c r="D478" s="60" t="s">
        <v>45</v>
      </c>
      <c r="E478" s="8"/>
      <c r="F478" s="92"/>
      <c r="G478" s="92"/>
      <c r="H478" s="93">
        <f>F478+G478</f>
        <v>0</v>
      </c>
      <c r="I478" s="93">
        <f t="shared" si="101"/>
        <v>0</v>
      </c>
      <c r="J478" s="93">
        <f t="shared" si="101"/>
        <v>0</v>
      </c>
      <c r="K478" s="94">
        <f>I478+J478</f>
        <v>0</v>
      </c>
    </row>
    <row r="479" spans="1:11" ht="34" hidden="1" outlineLevel="2">
      <c r="A479" s="39" t="s">
        <v>343</v>
      </c>
      <c r="B479" s="31" t="s">
        <v>58</v>
      </c>
      <c r="C479" s="68" t="s">
        <v>69</v>
      </c>
      <c r="D479" s="60" t="s">
        <v>25</v>
      </c>
      <c r="E479" s="8"/>
      <c r="F479" s="92"/>
      <c r="G479" s="92"/>
      <c r="H479" s="93">
        <f t="shared" si="100"/>
        <v>0</v>
      </c>
      <c r="I479" s="93">
        <f t="shared" si="101"/>
        <v>0</v>
      </c>
      <c r="J479" s="93">
        <f t="shared" si="101"/>
        <v>0</v>
      </c>
      <c r="K479" s="94">
        <f t="shared" si="99"/>
        <v>0</v>
      </c>
    </row>
    <row r="480" spans="1:11" s="5" customFormat="1" ht="51" hidden="1" outlineLevel="2">
      <c r="A480" s="29"/>
      <c r="B480" s="25" t="s">
        <v>167</v>
      </c>
      <c r="C480" s="27"/>
      <c r="D480" s="63"/>
      <c r="E480" s="26"/>
      <c r="F480" s="97"/>
      <c r="G480" s="97"/>
      <c r="H480" s="93">
        <f t="shared" si="100"/>
        <v>0</v>
      </c>
      <c r="I480" s="93">
        <f t="shared" si="101"/>
        <v>0</v>
      </c>
      <c r="J480" s="93">
        <f t="shared" si="101"/>
        <v>0</v>
      </c>
      <c r="K480" s="94">
        <f t="shared" si="99"/>
        <v>0</v>
      </c>
    </row>
    <row r="481" spans="1:11" s="2" customFormat="1" hidden="1" outlineLevel="2">
      <c r="A481" s="29"/>
      <c r="B481" s="28"/>
      <c r="C481" s="27"/>
      <c r="D481" s="63"/>
      <c r="E481" s="26"/>
      <c r="F481" s="97"/>
      <c r="G481" s="97"/>
      <c r="H481" s="93">
        <f t="shared" si="100"/>
        <v>0</v>
      </c>
      <c r="I481" s="93">
        <f t="shared" si="101"/>
        <v>0</v>
      </c>
      <c r="J481" s="93">
        <f t="shared" si="101"/>
        <v>0</v>
      </c>
      <c r="K481" s="94">
        <f t="shared" si="99"/>
        <v>0</v>
      </c>
    </row>
    <row r="482" spans="1:11" s="2" customFormat="1" hidden="1" outlineLevel="2">
      <c r="A482" s="29"/>
      <c r="B482" s="28"/>
      <c r="C482" s="27"/>
      <c r="D482" s="63"/>
      <c r="E482" s="26"/>
      <c r="F482" s="97"/>
      <c r="G482" s="97"/>
      <c r="H482" s="93">
        <f t="shared" si="100"/>
        <v>0</v>
      </c>
      <c r="I482" s="93">
        <f t="shared" si="101"/>
        <v>0</v>
      </c>
      <c r="J482" s="93">
        <f t="shared" si="101"/>
        <v>0</v>
      </c>
      <c r="K482" s="94">
        <f t="shared" si="99"/>
        <v>0</v>
      </c>
    </row>
    <row r="483" spans="1:11" s="2" customFormat="1" hidden="1" outlineLevel="2">
      <c r="A483" s="29"/>
      <c r="B483" s="28"/>
      <c r="C483" s="27"/>
      <c r="D483" s="63"/>
      <c r="E483" s="26"/>
      <c r="F483" s="97"/>
      <c r="G483" s="97"/>
      <c r="H483" s="93">
        <f t="shared" si="100"/>
        <v>0</v>
      </c>
      <c r="I483" s="93">
        <f t="shared" si="101"/>
        <v>0</v>
      </c>
      <c r="J483" s="93">
        <f t="shared" si="101"/>
        <v>0</v>
      </c>
      <c r="K483" s="94">
        <f t="shared" si="99"/>
        <v>0</v>
      </c>
    </row>
    <row r="484" spans="1:11" s="2" customFormat="1" hidden="1" outlineLevel="2">
      <c r="A484" s="29"/>
      <c r="B484" s="28"/>
      <c r="C484" s="27"/>
      <c r="D484" s="63"/>
      <c r="E484" s="26"/>
      <c r="F484" s="97"/>
      <c r="G484" s="97"/>
      <c r="H484" s="93">
        <f t="shared" si="100"/>
        <v>0</v>
      </c>
      <c r="I484" s="93">
        <f t="shared" si="101"/>
        <v>0</v>
      </c>
      <c r="J484" s="93">
        <f t="shared" si="101"/>
        <v>0</v>
      </c>
      <c r="K484" s="94">
        <f t="shared" si="99"/>
        <v>0</v>
      </c>
    </row>
    <row r="485" spans="1:11" s="2" customFormat="1" hidden="1" outlineLevel="2">
      <c r="A485" s="29"/>
      <c r="B485" s="28"/>
      <c r="C485" s="27"/>
      <c r="D485" s="63"/>
      <c r="E485" s="26"/>
      <c r="F485" s="97"/>
      <c r="G485" s="97"/>
      <c r="H485" s="93">
        <f t="shared" si="100"/>
        <v>0</v>
      </c>
      <c r="I485" s="93">
        <f t="shared" si="101"/>
        <v>0</v>
      </c>
      <c r="J485" s="93">
        <f t="shared" si="101"/>
        <v>0</v>
      </c>
      <c r="K485" s="94">
        <f t="shared" si="99"/>
        <v>0</v>
      </c>
    </row>
    <row r="486" spans="1:11" s="14" customFormat="1" ht="17" hidden="1" outlineLevel="1">
      <c r="A486" s="13" t="s">
        <v>7</v>
      </c>
      <c r="B486" s="30" t="s">
        <v>147</v>
      </c>
      <c r="C486" s="67"/>
      <c r="D486" s="59" t="s">
        <v>11</v>
      </c>
      <c r="E486" s="44">
        <f>IF((E487+E491)&gt;0,1,0)</f>
        <v>0</v>
      </c>
      <c r="F486" s="90">
        <f>IF(E486&gt;0,I486/E486,0)</f>
        <v>0</v>
      </c>
      <c r="G486" s="90">
        <f>IF(E486&gt;0,J486/E486,0)</f>
        <v>0</v>
      </c>
      <c r="H486" s="90">
        <f>F486+G486</f>
        <v>0</v>
      </c>
      <c r="I486" s="90">
        <f>I487+I491+SUM(I498:I506)-I506</f>
        <v>0</v>
      </c>
      <c r="J486" s="90">
        <f>J487+J491+SUM(J498:J506)-J506</f>
        <v>0</v>
      </c>
      <c r="K486" s="91">
        <f>I486+J486</f>
        <v>0</v>
      </c>
    </row>
    <row r="487" spans="1:11" ht="17" hidden="1" outlineLevel="2">
      <c r="A487" s="39" t="s">
        <v>26</v>
      </c>
      <c r="B487" s="31" t="s">
        <v>148</v>
      </c>
      <c r="C487" s="69"/>
      <c r="D487" s="60" t="s">
        <v>39</v>
      </c>
      <c r="E487" s="45">
        <f>E488</f>
        <v>0</v>
      </c>
      <c r="F487" s="93">
        <f>IF(E487&gt;0,I487/E487,0)</f>
        <v>0</v>
      </c>
      <c r="G487" s="93">
        <f>IF(E487&gt;0,J487/E487,0)</f>
        <v>0</v>
      </c>
      <c r="H487" s="93">
        <f>F487+G487</f>
        <v>0</v>
      </c>
      <c r="I487" s="93">
        <f>SUM(I488:I490)</f>
        <v>0</v>
      </c>
      <c r="J487" s="93">
        <f>SUM(J488:J490)</f>
        <v>0</v>
      </c>
      <c r="K487" s="94">
        <f>I487+J487</f>
        <v>0</v>
      </c>
    </row>
    <row r="488" spans="1:11" s="5" customFormat="1" ht="102" hidden="1" outlineLevel="3">
      <c r="A488" s="41" t="s">
        <v>150</v>
      </c>
      <c r="B488" s="32" t="s">
        <v>139</v>
      </c>
      <c r="C488" s="69" t="s">
        <v>144</v>
      </c>
      <c r="D488" s="62" t="s">
        <v>39</v>
      </c>
      <c r="E488" s="11"/>
      <c r="F488" s="98"/>
      <c r="G488" s="92"/>
      <c r="H488" s="96">
        <f t="shared" ref="H488:H490" si="102">F488+G488</f>
        <v>0</v>
      </c>
      <c r="I488" s="96">
        <f>$E488*F488</f>
        <v>0</v>
      </c>
      <c r="J488" s="96">
        <f t="shared" ref="J488:J490" si="103">$E488*G488</f>
        <v>0</v>
      </c>
      <c r="K488" s="99">
        <f t="shared" ref="K488:K490" si="104">I488+J488</f>
        <v>0</v>
      </c>
    </row>
    <row r="489" spans="1:11" s="5" customFormat="1" ht="17" hidden="1" outlineLevel="3">
      <c r="A489" s="41" t="s">
        <v>151</v>
      </c>
      <c r="B489" s="32" t="s">
        <v>140</v>
      </c>
      <c r="C489" s="69"/>
      <c r="D489" s="62" t="s">
        <v>66</v>
      </c>
      <c r="E489" s="11"/>
      <c r="F489" s="97"/>
      <c r="G489" s="98"/>
      <c r="H489" s="96">
        <f t="shared" si="102"/>
        <v>0</v>
      </c>
      <c r="I489" s="96">
        <f>$E489*F489</f>
        <v>0</v>
      </c>
      <c r="J489" s="96">
        <f t="shared" si="103"/>
        <v>0</v>
      </c>
      <c r="K489" s="99">
        <f t="shared" si="104"/>
        <v>0</v>
      </c>
    </row>
    <row r="490" spans="1:11" s="5" customFormat="1" ht="17" hidden="1" outlineLevel="3">
      <c r="A490" s="41" t="s">
        <v>456</v>
      </c>
      <c r="B490" s="32" t="s">
        <v>142</v>
      </c>
      <c r="C490" s="68"/>
      <c r="D490" s="62" t="s">
        <v>66</v>
      </c>
      <c r="E490" s="11"/>
      <c r="F490" s="97"/>
      <c r="G490" s="98"/>
      <c r="H490" s="96">
        <f t="shared" si="102"/>
        <v>0</v>
      </c>
      <c r="I490" s="96">
        <f>$E490*F490</f>
        <v>0</v>
      </c>
      <c r="J490" s="96">
        <f t="shared" si="103"/>
        <v>0</v>
      </c>
      <c r="K490" s="99">
        <f t="shared" si="104"/>
        <v>0</v>
      </c>
    </row>
    <row r="491" spans="1:11" ht="17" hidden="1" outlineLevel="2">
      <c r="A491" s="39" t="s">
        <v>30</v>
      </c>
      <c r="B491" s="31" t="s">
        <v>149</v>
      </c>
      <c r="C491" s="69"/>
      <c r="D491" s="60" t="s">
        <v>25</v>
      </c>
      <c r="E491" s="45">
        <f>E492</f>
        <v>0</v>
      </c>
      <c r="F491" s="93">
        <f>IF(E491&gt;0,I491/E491,0)</f>
        <v>0</v>
      </c>
      <c r="G491" s="93">
        <f>IF(E491&gt;0,J491/E491,0)</f>
        <v>0</v>
      </c>
      <c r="H491" s="93">
        <f>F491+G491</f>
        <v>0</v>
      </c>
      <c r="I491" s="93">
        <f>I492+SUM(I495:I497)</f>
        <v>0</v>
      </c>
      <c r="J491" s="93">
        <f>J492+SUM(J495:J497)</f>
        <v>0</v>
      </c>
      <c r="K491" s="94">
        <f>I491+J491</f>
        <v>0</v>
      </c>
    </row>
    <row r="492" spans="1:11" s="5" customFormat="1" ht="51" hidden="1" outlineLevel="3">
      <c r="A492" s="41" t="s">
        <v>457</v>
      </c>
      <c r="B492" s="32" t="s">
        <v>139</v>
      </c>
      <c r="C492" s="69" t="s">
        <v>146</v>
      </c>
      <c r="D492" s="62" t="s">
        <v>25</v>
      </c>
      <c r="E492" s="11">
        <f>E493</f>
        <v>0</v>
      </c>
      <c r="F492" s="96">
        <f>IF(E492&gt;0,I492/E492,0)</f>
        <v>0</v>
      </c>
      <c r="G492" s="102"/>
      <c r="H492" s="96">
        <f>F492+G492</f>
        <v>0</v>
      </c>
      <c r="I492" s="96">
        <f>SUM(I493:I494)</f>
        <v>0</v>
      </c>
      <c r="J492" s="96">
        <f t="shared" ref="J492:J505" si="105">$E492*G492</f>
        <v>0</v>
      </c>
      <c r="K492" s="99">
        <f>I492+J492</f>
        <v>0</v>
      </c>
    </row>
    <row r="493" spans="1:11" s="7" customFormat="1" ht="30" hidden="1" outlineLevel="4">
      <c r="A493" s="83" t="s">
        <v>460</v>
      </c>
      <c r="B493" s="33" t="s">
        <v>62</v>
      </c>
      <c r="C493" s="76" t="s">
        <v>70</v>
      </c>
      <c r="D493" s="71" t="s">
        <v>25</v>
      </c>
      <c r="E493" s="17"/>
      <c r="F493" s="102"/>
      <c r="G493" s="103"/>
      <c r="H493" s="104">
        <f t="shared" ref="H493:H505" si="106">F493+G493</f>
        <v>0</v>
      </c>
      <c r="I493" s="104">
        <f>$E493*F493</f>
        <v>0</v>
      </c>
      <c r="J493" s="104">
        <f t="shared" si="105"/>
        <v>0</v>
      </c>
      <c r="K493" s="99">
        <f t="shared" ref="K493:K505" si="107">I493+J493</f>
        <v>0</v>
      </c>
    </row>
    <row r="494" spans="1:11" s="7" customFormat="1" hidden="1" outlineLevel="4">
      <c r="A494" s="83" t="s">
        <v>461</v>
      </c>
      <c r="B494" s="33" t="s">
        <v>63</v>
      </c>
      <c r="C494" s="77"/>
      <c r="D494" s="71" t="s">
        <v>46</v>
      </c>
      <c r="E494" s="17"/>
      <c r="F494" s="102"/>
      <c r="G494" s="105"/>
      <c r="H494" s="104">
        <f t="shared" si="106"/>
        <v>0</v>
      </c>
      <c r="I494" s="104">
        <f>$E494*F494</f>
        <v>0</v>
      </c>
      <c r="J494" s="104">
        <f t="shared" si="105"/>
        <v>0</v>
      </c>
      <c r="K494" s="94">
        <f t="shared" si="107"/>
        <v>0</v>
      </c>
    </row>
    <row r="495" spans="1:11" s="5" customFormat="1" ht="85" hidden="1" outlineLevel="3">
      <c r="A495" s="41" t="s">
        <v>458</v>
      </c>
      <c r="B495" s="32" t="s">
        <v>143</v>
      </c>
      <c r="C495" s="69" t="s">
        <v>145</v>
      </c>
      <c r="D495" s="62" t="s">
        <v>46</v>
      </c>
      <c r="E495" s="11"/>
      <c r="F495" s="98"/>
      <c r="G495" s="92"/>
      <c r="H495" s="96">
        <f t="shared" si="106"/>
        <v>0</v>
      </c>
      <c r="I495" s="96">
        <f>$E495*F495</f>
        <v>0</v>
      </c>
      <c r="J495" s="96">
        <f t="shared" si="105"/>
        <v>0</v>
      </c>
      <c r="K495" s="99">
        <f t="shared" si="107"/>
        <v>0</v>
      </c>
    </row>
    <row r="496" spans="1:11" s="5" customFormat="1" ht="17" hidden="1" outlineLevel="3">
      <c r="A496" s="41" t="s">
        <v>459</v>
      </c>
      <c r="B496" s="32" t="s">
        <v>140</v>
      </c>
      <c r="C496" s="69"/>
      <c r="D496" s="62" t="s">
        <v>66</v>
      </c>
      <c r="E496" s="11"/>
      <c r="F496" s="97"/>
      <c r="G496" s="98"/>
      <c r="H496" s="96">
        <f t="shared" si="106"/>
        <v>0</v>
      </c>
      <c r="I496" s="96">
        <f>$E496*F496</f>
        <v>0</v>
      </c>
      <c r="J496" s="96">
        <f t="shared" si="105"/>
        <v>0</v>
      </c>
      <c r="K496" s="99">
        <f t="shared" si="107"/>
        <v>0</v>
      </c>
    </row>
    <row r="497" spans="1:11" s="5" customFormat="1" ht="17" hidden="1" outlineLevel="3">
      <c r="A497" s="41" t="s">
        <v>462</v>
      </c>
      <c r="B497" s="32" t="s">
        <v>142</v>
      </c>
      <c r="C497" s="68"/>
      <c r="D497" s="62" t="s">
        <v>66</v>
      </c>
      <c r="E497" s="11"/>
      <c r="F497" s="97"/>
      <c r="G497" s="98"/>
      <c r="H497" s="96">
        <f t="shared" si="106"/>
        <v>0</v>
      </c>
      <c r="I497" s="96">
        <f>$E497*F497</f>
        <v>0</v>
      </c>
      <c r="J497" s="96">
        <f t="shared" si="105"/>
        <v>0</v>
      </c>
      <c r="K497" s="99">
        <f t="shared" si="107"/>
        <v>0</v>
      </c>
    </row>
    <row r="498" spans="1:11" s="5" customFormat="1" ht="51" hidden="1" outlineLevel="2">
      <c r="A498" s="29"/>
      <c r="B498" s="25" t="s">
        <v>167</v>
      </c>
      <c r="C498" s="27"/>
      <c r="D498" s="63"/>
      <c r="E498" s="26"/>
      <c r="F498" s="97"/>
      <c r="G498" s="97"/>
      <c r="H498" s="93">
        <f t="shared" si="106"/>
        <v>0</v>
      </c>
      <c r="I498" s="93">
        <f t="shared" ref="I498:I505" si="108">$E498*F498</f>
        <v>0</v>
      </c>
      <c r="J498" s="93">
        <f t="shared" si="105"/>
        <v>0</v>
      </c>
      <c r="K498" s="94">
        <f t="shared" si="107"/>
        <v>0</v>
      </c>
    </row>
    <row r="499" spans="1:11" s="2" customFormat="1" hidden="1" outlineLevel="2">
      <c r="A499" s="29"/>
      <c r="B499" s="28"/>
      <c r="C499" s="27"/>
      <c r="D499" s="63"/>
      <c r="E499" s="26"/>
      <c r="F499" s="97"/>
      <c r="G499" s="97"/>
      <c r="H499" s="93">
        <f t="shared" si="106"/>
        <v>0</v>
      </c>
      <c r="I499" s="93">
        <f t="shared" si="108"/>
        <v>0</v>
      </c>
      <c r="J499" s="93">
        <f t="shared" si="105"/>
        <v>0</v>
      </c>
      <c r="K499" s="94">
        <f t="shared" si="107"/>
        <v>0</v>
      </c>
    </row>
    <row r="500" spans="1:11" s="2" customFormat="1" hidden="1" outlineLevel="2">
      <c r="A500" s="29"/>
      <c r="B500" s="28"/>
      <c r="C500" s="27"/>
      <c r="D500" s="63"/>
      <c r="E500" s="26"/>
      <c r="F500" s="97"/>
      <c r="G500" s="97"/>
      <c r="H500" s="93">
        <f t="shared" si="106"/>
        <v>0</v>
      </c>
      <c r="I500" s="93">
        <f t="shared" si="108"/>
        <v>0</v>
      </c>
      <c r="J500" s="93">
        <f t="shared" si="105"/>
        <v>0</v>
      </c>
      <c r="K500" s="94">
        <f t="shared" si="107"/>
        <v>0</v>
      </c>
    </row>
    <row r="501" spans="1:11" s="2" customFormat="1" hidden="1" outlineLevel="2">
      <c r="A501" s="29"/>
      <c r="B501" s="28"/>
      <c r="C501" s="27"/>
      <c r="D501" s="63"/>
      <c r="E501" s="26"/>
      <c r="F501" s="97"/>
      <c r="G501" s="97"/>
      <c r="H501" s="93">
        <f t="shared" si="106"/>
        <v>0</v>
      </c>
      <c r="I501" s="93">
        <f t="shared" si="108"/>
        <v>0</v>
      </c>
      <c r="J501" s="93">
        <f t="shared" si="105"/>
        <v>0</v>
      </c>
      <c r="K501" s="94">
        <f t="shared" si="107"/>
        <v>0</v>
      </c>
    </row>
    <row r="502" spans="1:11" s="2" customFormat="1" hidden="1" outlineLevel="2">
      <c r="A502" s="29"/>
      <c r="B502" s="28"/>
      <c r="C502" s="27"/>
      <c r="D502" s="63"/>
      <c r="E502" s="26"/>
      <c r="F502" s="97"/>
      <c r="G502" s="97"/>
      <c r="H502" s="93">
        <f t="shared" si="106"/>
        <v>0</v>
      </c>
      <c r="I502" s="93">
        <f t="shared" si="108"/>
        <v>0</v>
      </c>
      <c r="J502" s="93">
        <f t="shared" si="105"/>
        <v>0</v>
      </c>
      <c r="K502" s="94">
        <f t="shared" si="107"/>
        <v>0</v>
      </c>
    </row>
    <row r="503" spans="1:11" s="2" customFormat="1" hidden="1" outlineLevel="2">
      <c r="A503" s="29"/>
      <c r="B503" s="28"/>
      <c r="C503" s="27"/>
      <c r="D503" s="63"/>
      <c r="E503" s="26"/>
      <c r="F503" s="97"/>
      <c r="G503" s="97"/>
      <c r="H503" s="93">
        <f t="shared" si="106"/>
        <v>0</v>
      </c>
      <c r="I503" s="93">
        <f t="shared" si="108"/>
        <v>0</v>
      </c>
      <c r="J503" s="93">
        <f t="shared" si="105"/>
        <v>0</v>
      </c>
      <c r="K503" s="94">
        <f t="shared" si="107"/>
        <v>0</v>
      </c>
    </row>
    <row r="504" spans="1:11" s="2" customFormat="1" hidden="1" outlineLevel="2">
      <c r="A504" s="29"/>
      <c r="B504" s="28"/>
      <c r="C504" s="27"/>
      <c r="D504" s="63"/>
      <c r="E504" s="26"/>
      <c r="F504" s="97"/>
      <c r="G504" s="97"/>
      <c r="H504" s="93">
        <f t="shared" si="106"/>
        <v>0</v>
      </c>
      <c r="I504" s="93">
        <f t="shared" si="108"/>
        <v>0</v>
      </c>
      <c r="J504" s="93">
        <f t="shared" si="105"/>
        <v>0</v>
      </c>
      <c r="K504" s="94">
        <f t="shared" si="107"/>
        <v>0</v>
      </c>
    </row>
    <row r="505" spans="1:11" s="2" customFormat="1" hidden="1" outlineLevel="2">
      <c r="A505" s="29"/>
      <c r="B505" s="28"/>
      <c r="C505" s="27"/>
      <c r="D505" s="63"/>
      <c r="E505" s="26"/>
      <c r="F505" s="97"/>
      <c r="G505" s="97"/>
      <c r="H505" s="93">
        <f t="shared" si="106"/>
        <v>0</v>
      </c>
      <c r="I505" s="93">
        <f t="shared" si="108"/>
        <v>0</v>
      </c>
      <c r="J505" s="93">
        <f t="shared" si="105"/>
        <v>0</v>
      </c>
      <c r="K505" s="94">
        <f t="shared" si="107"/>
        <v>0</v>
      </c>
    </row>
    <row r="506" spans="1:11" s="14" customFormat="1" ht="34" hidden="1" outlineLevel="1">
      <c r="A506" s="13" t="s">
        <v>8</v>
      </c>
      <c r="B506" s="30" t="s">
        <v>138</v>
      </c>
      <c r="C506" s="67"/>
      <c r="D506" s="59" t="s">
        <v>25</v>
      </c>
      <c r="E506" s="44">
        <f>E507</f>
        <v>0</v>
      </c>
      <c r="F506" s="90">
        <f>IF(E506&gt;0,I506/E506,0)</f>
        <v>0</v>
      </c>
      <c r="G506" s="90">
        <f>IF(E506&gt;0,J506/E506,0)</f>
        <v>0</v>
      </c>
      <c r="H506" s="90">
        <f>F506+G506</f>
        <v>0</v>
      </c>
      <c r="I506" s="90">
        <f>I507+I510+I511+I512+SUM(I516:I524)-I524</f>
        <v>0</v>
      </c>
      <c r="J506" s="90">
        <f>J507+J510+J511+J512+SUM(J516:J524)-J524</f>
        <v>0</v>
      </c>
      <c r="K506" s="91">
        <f>I506+J506</f>
        <v>0</v>
      </c>
    </row>
    <row r="507" spans="1:11" ht="34" hidden="1" outlineLevel="2">
      <c r="A507" s="39" t="s">
        <v>31</v>
      </c>
      <c r="B507" s="31" t="s">
        <v>582</v>
      </c>
      <c r="C507" s="68" t="s">
        <v>583</v>
      </c>
      <c r="D507" s="60" t="s">
        <v>25</v>
      </c>
      <c r="E507" s="45">
        <f>E508</f>
        <v>0</v>
      </c>
      <c r="F507" s="93">
        <f>IF(E507&gt;0,I507/E507,0)</f>
        <v>0</v>
      </c>
      <c r="G507" s="92"/>
      <c r="H507" s="93">
        <f>F507+G507</f>
        <v>0</v>
      </c>
      <c r="I507" s="93">
        <f>I508+I509</f>
        <v>0</v>
      </c>
      <c r="J507" s="93">
        <f>E507*G507</f>
        <v>0</v>
      </c>
      <c r="K507" s="94">
        <f>I507+J507</f>
        <v>0</v>
      </c>
    </row>
    <row r="508" spans="1:11" s="5" customFormat="1" ht="34" hidden="1" outlineLevel="3">
      <c r="A508" s="41" t="s">
        <v>152</v>
      </c>
      <c r="B508" s="32" t="s">
        <v>62</v>
      </c>
      <c r="C508" s="69" t="s">
        <v>70</v>
      </c>
      <c r="D508" s="62" t="s">
        <v>25</v>
      </c>
      <c r="E508" s="11"/>
      <c r="F508" s="98"/>
      <c r="G508" s="97"/>
      <c r="H508" s="96">
        <f t="shared" ref="H508:H510" si="109">F508+G508</f>
        <v>0</v>
      </c>
      <c r="I508" s="96">
        <f>$E508*F508</f>
        <v>0</v>
      </c>
      <c r="J508" s="96">
        <f t="shared" ref="J508:J523" si="110">$E508*G508</f>
        <v>0</v>
      </c>
      <c r="K508" s="99">
        <f t="shared" ref="K508:K510" si="111">I508+J508</f>
        <v>0</v>
      </c>
    </row>
    <row r="509" spans="1:11" s="5" customFormat="1" ht="17" hidden="1" outlineLevel="3">
      <c r="A509" s="41" t="s">
        <v>153</v>
      </c>
      <c r="B509" s="32" t="s">
        <v>63</v>
      </c>
      <c r="C509" s="68"/>
      <c r="D509" s="62" t="s">
        <v>46</v>
      </c>
      <c r="E509" s="11"/>
      <c r="F509" s="98"/>
      <c r="G509" s="95"/>
      <c r="H509" s="96">
        <f t="shared" si="109"/>
        <v>0</v>
      </c>
      <c r="I509" s="96">
        <f>$E509*F509</f>
        <v>0</v>
      </c>
      <c r="J509" s="96">
        <f t="shared" si="110"/>
        <v>0</v>
      </c>
      <c r="K509" s="94">
        <f t="shared" si="111"/>
        <v>0</v>
      </c>
    </row>
    <row r="510" spans="1:11" ht="68" hidden="1" outlineLevel="2">
      <c r="A510" s="39" t="s">
        <v>32</v>
      </c>
      <c r="B510" s="31" t="s">
        <v>111</v>
      </c>
      <c r="C510" s="68" t="s">
        <v>472</v>
      </c>
      <c r="D510" s="60" t="s">
        <v>45</v>
      </c>
      <c r="E510" s="8"/>
      <c r="F510" s="92"/>
      <c r="G510" s="92"/>
      <c r="H510" s="93">
        <f t="shared" si="109"/>
        <v>0</v>
      </c>
      <c r="I510" s="93">
        <f t="shared" ref="I510:I511" si="112">$E510*F510</f>
        <v>0</v>
      </c>
      <c r="J510" s="93">
        <f t="shared" si="110"/>
        <v>0</v>
      </c>
      <c r="K510" s="94">
        <f t="shared" si="111"/>
        <v>0</v>
      </c>
    </row>
    <row r="511" spans="1:11" ht="68" hidden="1" outlineLevel="2">
      <c r="A511" s="39" t="s">
        <v>154</v>
      </c>
      <c r="B511" s="31" t="s">
        <v>110</v>
      </c>
      <c r="C511" s="68" t="s">
        <v>472</v>
      </c>
      <c r="D511" s="60" t="s">
        <v>45</v>
      </c>
      <c r="E511" s="8"/>
      <c r="F511" s="92"/>
      <c r="G511" s="92"/>
      <c r="H511" s="93">
        <f>F511+G511</f>
        <v>0</v>
      </c>
      <c r="I511" s="93">
        <f t="shared" si="112"/>
        <v>0</v>
      </c>
      <c r="J511" s="93">
        <f t="shared" si="110"/>
        <v>0</v>
      </c>
      <c r="K511" s="94">
        <f>I511+J511</f>
        <v>0</v>
      </c>
    </row>
    <row r="512" spans="1:11" ht="17" hidden="1" outlineLevel="2">
      <c r="A512" s="39" t="s">
        <v>155</v>
      </c>
      <c r="B512" s="31" t="s">
        <v>68</v>
      </c>
      <c r="C512" s="68"/>
      <c r="D512" s="60" t="s">
        <v>46</v>
      </c>
      <c r="E512" s="45">
        <f>E513+E514+E515</f>
        <v>0</v>
      </c>
      <c r="F512" s="92">
        <f>IF(E512&gt;0,I512/E512,0)</f>
        <v>0</v>
      </c>
      <c r="G512" s="92"/>
      <c r="H512" s="93">
        <f t="shared" ref="H512:H523" si="113">F512+G512</f>
        <v>0</v>
      </c>
      <c r="I512" s="93">
        <f>SUM(I513:I515)</f>
        <v>0</v>
      </c>
      <c r="J512" s="93">
        <f t="shared" si="110"/>
        <v>0</v>
      </c>
      <c r="K512" s="94">
        <f t="shared" ref="K512:K523" si="114">I512+J512</f>
        <v>0</v>
      </c>
    </row>
    <row r="513" spans="1:11" ht="17" hidden="1" outlineLevel="3">
      <c r="A513" s="41" t="s">
        <v>156</v>
      </c>
      <c r="B513" s="32" t="s">
        <v>63</v>
      </c>
      <c r="C513" s="68"/>
      <c r="D513" s="62" t="s">
        <v>46</v>
      </c>
      <c r="E513" s="8"/>
      <c r="F513" s="92"/>
      <c r="G513" s="95"/>
      <c r="H513" s="96">
        <f t="shared" si="113"/>
        <v>0</v>
      </c>
      <c r="I513" s="96">
        <f t="shared" ref="I513:I523" si="115">$E513*F513</f>
        <v>0</v>
      </c>
      <c r="J513" s="96">
        <f t="shared" si="110"/>
        <v>0</v>
      </c>
      <c r="K513" s="94">
        <f t="shared" si="114"/>
        <v>0</v>
      </c>
    </row>
    <row r="514" spans="1:11" ht="17" hidden="1" outlineLevel="3">
      <c r="A514" s="41" t="s">
        <v>157</v>
      </c>
      <c r="B514" s="32" t="s">
        <v>64</v>
      </c>
      <c r="C514" s="68"/>
      <c r="D514" s="62" t="s">
        <v>46</v>
      </c>
      <c r="E514" s="8"/>
      <c r="F514" s="92"/>
      <c r="G514" s="95"/>
      <c r="H514" s="96">
        <f t="shared" si="113"/>
        <v>0</v>
      </c>
      <c r="I514" s="96">
        <f t="shared" si="115"/>
        <v>0</v>
      </c>
      <c r="J514" s="96">
        <f t="shared" si="110"/>
        <v>0</v>
      </c>
      <c r="K514" s="94">
        <f t="shared" si="114"/>
        <v>0</v>
      </c>
    </row>
    <row r="515" spans="1:11" ht="17" hidden="1" outlineLevel="3">
      <c r="A515" s="41" t="s">
        <v>158</v>
      </c>
      <c r="B515" s="32" t="s">
        <v>65</v>
      </c>
      <c r="C515" s="68"/>
      <c r="D515" s="62" t="s">
        <v>46</v>
      </c>
      <c r="E515" s="8"/>
      <c r="F515" s="92"/>
      <c r="G515" s="95"/>
      <c r="H515" s="96">
        <f t="shared" si="113"/>
        <v>0</v>
      </c>
      <c r="I515" s="96">
        <f t="shared" si="115"/>
        <v>0</v>
      </c>
      <c r="J515" s="96">
        <f t="shared" si="110"/>
        <v>0</v>
      </c>
      <c r="K515" s="94">
        <f t="shared" si="114"/>
        <v>0</v>
      </c>
    </row>
    <row r="516" spans="1:11" s="5" customFormat="1" ht="51" hidden="1" outlineLevel="2">
      <c r="A516" s="29"/>
      <c r="B516" s="25" t="s">
        <v>167</v>
      </c>
      <c r="C516" s="27"/>
      <c r="D516" s="63"/>
      <c r="E516" s="26"/>
      <c r="F516" s="97"/>
      <c r="G516" s="97"/>
      <c r="H516" s="93">
        <f t="shared" si="113"/>
        <v>0</v>
      </c>
      <c r="I516" s="93">
        <f t="shared" si="115"/>
        <v>0</v>
      </c>
      <c r="J516" s="93">
        <f t="shared" si="110"/>
        <v>0</v>
      </c>
      <c r="K516" s="94">
        <f t="shared" si="114"/>
        <v>0</v>
      </c>
    </row>
    <row r="517" spans="1:11" s="2" customFormat="1" hidden="1" outlineLevel="2">
      <c r="A517" s="29"/>
      <c r="B517" s="28"/>
      <c r="C517" s="27"/>
      <c r="D517" s="63"/>
      <c r="E517" s="26"/>
      <c r="F517" s="97"/>
      <c r="G517" s="97"/>
      <c r="H517" s="93">
        <f t="shared" si="113"/>
        <v>0</v>
      </c>
      <c r="I517" s="93">
        <f t="shared" si="115"/>
        <v>0</v>
      </c>
      <c r="J517" s="93">
        <f t="shared" si="110"/>
        <v>0</v>
      </c>
      <c r="K517" s="94">
        <f t="shared" si="114"/>
        <v>0</v>
      </c>
    </row>
    <row r="518" spans="1:11" s="2" customFormat="1" hidden="1" outlineLevel="2">
      <c r="A518" s="29"/>
      <c r="B518" s="28"/>
      <c r="C518" s="27"/>
      <c r="D518" s="63"/>
      <c r="E518" s="26"/>
      <c r="F518" s="97"/>
      <c r="G518" s="97"/>
      <c r="H518" s="93">
        <f t="shared" si="113"/>
        <v>0</v>
      </c>
      <c r="I518" s="93">
        <f t="shared" si="115"/>
        <v>0</v>
      </c>
      <c r="J518" s="93">
        <f t="shared" si="110"/>
        <v>0</v>
      </c>
      <c r="K518" s="94">
        <f t="shared" si="114"/>
        <v>0</v>
      </c>
    </row>
    <row r="519" spans="1:11" s="2" customFormat="1" hidden="1" outlineLevel="2">
      <c r="A519" s="29"/>
      <c r="B519" s="28"/>
      <c r="C519" s="27"/>
      <c r="D519" s="63"/>
      <c r="E519" s="26"/>
      <c r="F519" s="97"/>
      <c r="G519" s="97"/>
      <c r="H519" s="93">
        <f t="shared" si="113"/>
        <v>0</v>
      </c>
      <c r="I519" s="93">
        <f t="shared" si="115"/>
        <v>0</v>
      </c>
      <c r="J519" s="93">
        <f t="shared" si="110"/>
        <v>0</v>
      </c>
      <c r="K519" s="94">
        <f t="shared" si="114"/>
        <v>0</v>
      </c>
    </row>
    <row r="520" spans="1:11" s="2" customFormat="1" hidden="1" outlineLevel="2">
      <c r="A520" s="29"/>
      <c r="B520" s="28"/>
      <c r="C520" s="27"/>
      <c r="D520" s="63"/>
      <c r="E520" s="26"/>
      <c r="F520" s="97"/>
      <c r="G520" s="97"/>
      <c r="H520" s="93">
        <f t="shared" si="113"/>
        <v>0</v>
      </c>
      <c r="I520" s="93">
        <f t="shared" si="115"/>
        <v>0</v>
      </c>
      <c r="J520" s="93">
        <f t="shared" si="110"/>
        <v>0</v>
      </c>
      <c r="K520" s="94">
        <f t="shared" si="114"/>
        <v>0</v>
      </c>
    </row>
    <row r="521" spans="1:11" s="2" customFormat="1" hidden="1" outlineLevel="2">
      <c r="A521" s="29"/>
      <c r="B521" s="28"/>
      <c r="C521" s="27"/>
      <c r="D521" s="63"/>
      <c r="E521" s="26"/>
      <c r="F521" s="97"/>
      <c r="G521" s="97"/>
      <c r="H521" s="93">
        <f t="shared" si="113"/>
        <v>0</v>
      </c>
      <c r="I521" s="93">
        <f t="shared" si="115"/>
        <v>0</v>
      </c>
      <c r="J521" s="93">
        <f t="shared" si="110"/>
        <v>0</v>
      </c>
      <c r="K521" s="94">
        <f t="shared" si="114"/>
        <v>0</v>
      </c>
    </row>
    <row r="522" spans="1:11" s="2" customFormat="1" hidden="1" outlineLevel="2">
      <c r="A522" s="29"/>
      <c r="B522" s="28"/>
      <c r="C522" s="27"/>
      <c r="D522" s="63"/>
      <c r="E522" s="26"/>
      <c r="F522" s="97"/>
      <c r="G522" s="97"/>
      <c r="H522" s="93">
        <f t="shared" si="113"/>
        <v>0</v>
      </c>
      <c r="I522" s="93">
        <f t="shared" si="115"/>
        <v>0</v>
      </c>
      <c r="J522" s="93">
        <f t="shared" si="110"/>
        <v>0</v>
      </c>
      <c r="K522" s="94">
        <f t="shared" si="114"/>
        <v>0</v>
      </c>
    </row>
    <row r="523" spans="1:11" s="2" customFormat="1" hidden="1" outlineLevel="2">
      <c r="A523" s="29"/>
      <c r="B523" s="28"/>
      <c r="C523" s="27"/>
      <c r="D523" s="63"/>
      <c r="E523" s="26"/>
      <c r="F523" s="97"/>
      <c r="G523" s="97"/>
      <c r="H523" s="93">
        <f t="shared" si="113"/>
        <v>0</v>
      </c>
      <c r="I523" s="93">
        <f t="shared" si="115"/>
        <v>0</v>
      </c>
      <c r="J523" s="93">
        <f t="shared" si="110"/>
        <v>0</v>
      </c>
      <c r="K523" s="94">
        <f t="shared" si="114"/>
        <v>0</v>
      </c>
    </row>
    <row r="524" spans="1:11" s="14" customFormat="1" ht="34" hidden="1" outlineLevel="1">
      <c r="A524" s="13" t="s">
        <v>6</v>
      </c>
      <c r="B524" s="30" t="s">
        <v>319</v>
      </c>
      <c r="C524" s="67"/>
      <c r="D524" s="59" t="s">
        <v>25</v>
      </c>
      <c r="E524" s="44">
        <f>E525</f>
        <v>0</v>
      </c>
      <c r="F524" s="90">
        <f>IF(E524&gt;0,I524/E524,0)</f>
        <v>0</v>
      </c>
      <c r="G524" s="90">
        <f>IF(E524&gt;0,J524/E524,0)</f>
        <v>0</v>
      </c>
      <c r="H524" s="90">
        <f>F524+G524</f>
        <v>0</v>
      </c>
      <c r="I524" s="90">
        <f>I525+I528+I529+I530+SUM(I534:I539)-I539</f>
        <v>0</v>
      </c>
      <c r="J524" s="90">
        <f>J525+J528+J529+J530+SUM(J534:J539)-J539</f>
        <v>0</v>
      </c>
      <c r="K524" s="91">
        <f>I524+J524</f>
        <v>0</v>
      </c>
    </row>
    <row r="525" spans="1:11" ht="34" hidden="1" outlineLevel="2">
      <c r="A525" s="39" t="s">
        <v>33</v>
      </c>
      <c r="B525" s="31" t="s">
        <v>584</v>
      </c>
      <c r="C525" s="68" t="s">
        <v>583</v>
      </c>
      <c r="D525" s="60" t="s">
        <v>25</v>
      </c>
      <c r="E525" s="45">
        <f>E526</f>
        <v>0</v>
      </c>
      <c r="F525" s="93">
        <f>IF(E525&gt;0,I525/E525,0)</f>
        <v>0</v>
      </c>
      <c r="G525" s="92"/>
      <c r="H525" s="93">
        <f>F525+G525</f>
        <v>0</v>
      </c>
      <c r="I525" s="93">
        <f>I526+I527</f>
        <v>0</v>
      </c>
      <c r="J525" s="93">
        <f>E525*G525</f>
        <v>0</v>
      </c>
      <c r="K525" s="94">
        <f>I525+J525</f>
        <v>0</v>
      </c>
    </row>
    <row r="526" spans="1:11" s="5" customFormat="1" ht="34" hidden="1" outlineLevel="3">
      <c r="A526" s="41" t="s">
        <v>463</v>
      </c>
      <c r="B526" s="32" t="s">
        <v>62</v>
      </c>
      <c r="C526" s="69" t="s">
        <v>70</v>
      </c>
      <c r="D526" s="62" t="s">
        <v>25</v>
      </c>
      <c r="E526" s="11"/>
      <c r="F526" s="98"/>
      <c r="G526" s="97"/>
      <c r="H526" s="96">
        <f t="shared" ref="H526:H528" si="116">F526+G526</f>
        <v>0</v>
      </c>
      <c r="I526" s="96">
        <f>$E526*F526</f>
        <v>0</v>
      </c>
      <c r="J526" s="96">
        <f t="shared" ref="J526:J538" si="117">$E526*G526</f>
        <v>0</v>
      </c>
      <c r="K526" s="99">
        <f t="shared" ref="K526:K528" si="118">I526+J526</f>
        <v>0</v>
      </c>
    </row>
    <row r="527" spans="1:11" s="5" customFormat="1" ht="17" hidden="1" outlineLevel="3">
      <c r="A527" s="41" t="s">
        <v>464</v>
      </c>
      <c r="B527" s="32" t="s">
        <v>63</v>
      </c>
      <c r="C527" s="68"/>
      <c r="D527" s="62" t="s">
        <v>46</v>
      </c>
      <c r="E527" s="11"/>
      <c r="F527" s="98"/>
      <c r="G527" s="95"/>
      <c r="H527" s="96">
        <f t="shared" si="116"/>
        <v>0</v>
      </c>
      <c r="I527" s="96">
        <f>$E527*F527</f>
        <v>0</v>
      </c>
      <c r="J527" s="96">
        <f t="shared" si="117"/>
        <v>0</v>
      </c>
      <c r="K527" s="94">
        <f t="shared" si="118"/>
        <v>0</v>
      </c>
    </row>
    <row r="528" spans="1:11" ht="68" hidden="1" outlineLevel="2">
      <c r="A528" s="39" t="s">
        <v>34</v>
      </c>
      <c r="B528" s="31" t="s">
        <v>111</v>
      </c>
      <c r="C528" s="68" t="s">
        <v>472</v>
      </c>
      <c r="D528" s="60" t="s">
        <v>45</v>
      </c>
      <c r="E528" s="8"/>
      <c r="F528" s="92"/>
      <c r="G528" s="92"/>
      <c r="H528" s="93">
        <f t="shared" si="116"/>
        <v>0</v>
      </c>
      <c r="I528" s="93">
        <f t="shared" ref="I528:I529" si="119">$E528*F528</f>
        <v>0</v>
      </c>
      <c r="J528" s="93">
        <f t="shared" si="117"/>
        <v>0</v>
      </c>
      <c r="K528" s="94">
        <f t="shared" si="118"/>
        <v>0</v>
      </c>
    </row>
    <row r="529" spans="1:11" ht="68" hidden="1" outlineLevel="2">
      <c r="A529" s="39" t="s">
        <v>114</v>
      </c>
      <c r="B529" s="31" t="s">
        <v>110</v>
      </c>
      <c r="C529" s="68" t="s">
        <v>472</v>
      </c>
      <c r="D529" s="60" t="s">
        <v>45</v>
      </c>
      <c r="E529" s="8"/>
      <c r="F529" s="92"/>
      <c r="G529" s="92"/>
      <c r="H529" s="93">
        <f>F529+G529</f>
        <v>0</v>
      </c>
      <c r="I529" s="93">
        <f t="shared" si="119"/>
        <v>0</v>
      </c>
      <c r="J529" s="93">
        <f t="shared" si="117"/>
        <v>0</v>
      </c>
      <c r="K529" s="94">
        <f>I529+J529</f>
        <v>0</v>
      </c>
    </row>
    <row r="530" spans="1:11" ht="17" hidden="1" outlineLevel="2">
      <c r="A530" s="39" t="s">
        <v>164</v>
      </c>
      <c r="B530" s="31" t="s">
        <v>68</v>
      </c>
      <c r="C530" s="68"/>
      <c r="D530" s="60" t="s">
        <v>46</v>
      </c>
      <c r="E530" s="45">
        <f>E531+E532+E533</f>
        <v>0</v>
      </c>
      <c r="F530" s="93">
        <f>IF(E530&gt;0,I530/E530,0)</f>
        <v>0</v>
      </c>
      <c r="G530" s="92"/>
      <c r="H530" s="93">
        <f t="shared" ref="H530:H538" si="120">F530+G530</f>
        <v>0</v>
      </c>
      <c r="I530" s="93">
        <f>SUM(I531:I533)</f>
        <v>0</v>
      </c>
      <c r="J530" s="93">
        <f t="shared" si="117"/>
        <v>0</v>
      </c>
      <c r="K530" s="94">
        <f t="shared" ref="K530:K538" si="121">I530+J530</f>
        <v>0</v>
      </c>
    </row>
    <row r="531" spans="1:11" s="5" customFormat="1" ht="17" hidden="1" outlineLevel="3">
      <c r="A531" s="41" t="s">
        <v>465</v>
      </c>
      <c r="B531" s="32" t="s">
        <v>63</v>
      </c>
      <c r="C531" s="69"/>
      <c r="D531" s="62" t="s">
        <v>46</v>
      </c>
      <c r="E531" s="11"/>
      <c r="F531" s="98"/>
      <c r="G531" s="97"/>
      <c r="H531" s="96">
        <f t="shared" si="120"/>
        <v>0</v>
      </c>
      <c r="I531" s="96">
        <f t="shared" ref="I531:I538" si="122">$E531*F531</f>
        <v>0</v>
      </c>
      <c r="J531" s="96">
        <f t="shared" si="117"/>
        <v>0</v>
      </c>
      <c r="K531" s="99">
        <f t="shared" si="121"/>
        <v>0</v>
      </c>
    </row>
    <row r="532" spans="1:11" s="5" customFormat="1" ht="17" hidden="1" outlineLevel="3">
      <c r="A532" s="41" t="s">
        <v>466</v>
      </c>
      <c r="B532" s="32" t="s">
        <v>64</v>
      </c>
      <c r="C532" s="69"/>
      <c r="D532" s="62" t="s">
        <v>46</v>
      </c>
      <c r="E532" s="11"/>
      <c r="F532" s="98"/>
      <c r="G532" s="97"/>
      <c r="H532" s="96">
        <f t="shared" si="120"/>
        <v>0</v>
      </c>
      <c r="I532" s="96">
        <f t="shared" si="122"/>
        <v>0</v>
      </c>
      <c r="J532" s="96">
        <f t="shared" si="117"/>
        <v>0</v>
      </c>
      <c r="K532" s="99">
        <f t="shared" si="121"/>
        <v>0</v>
      </c>
    </row>
    <row r="533" spans="1:11" s="5" customFormat="1" ht="17" hidden="1" outlineLevel="3">
      <c r="A533" s="41" t="s">
        <v>467</v>
      </c>
      <c r="B533" s="32" t="s">
        <v>65</v>
      </c>
      <c r="C533" s="69"/>
      <c r="D533" s="62" t="s">
        <v>46</v>
      </c>
      <c r="E533" s="11"/>
      <c r="F533" s="98"/>
      <c r="G533" s="97"/>
      <c r="H533" s="96">
        <f t="shared" si="120"/>
        <v>0</v>
      </c>
      <c r="I533" s="96">
        <f t="shared" si="122"/>
        <v>0</v>
      </c>
      <c r="J533" s="96">
        <f t="shared" si="117"/>
        <v>0</v>
      </c>
      <c r="K533" s="99">
        <f t="shared" si="121"/>
        <v>0</v>
      </c>
    </row>
    <row r="534" spans="1:11" s="5" customFormat="1" ht="51" hidden="1" outlineLevel="2">
      <c r="A534" s="29"/>
      <c r="B534" s="25" t="s">
        <v>167</v>
      </c>
      <c r="C534" s="27"/>
      <c r="D534" s="63"/>
      <c r="E534" s="26"/>
      <c r="F534" s="97"/>
      <c r="G534" s="97"/>
      <c r="H534" s="96">
        <f t="shared" si="120"/>
        <v>0</v>
      </c>
      <c r="I534" s="96">
        <f t="shared" si="122"/>
        <v>0</v>
      </c>
      <c r="J534" s="96">
        <f t="shared" si="117"/>
        <v>0</v>
      </c>
      <c r="K534" s="99">
        <f t="shared" si="121"/>
        <v>0</v>
      </c>
    </row>
    <row r="535" spans="1:11" s="2" customFormat="1" hidden="1" outlineLevel="2">
      <c r="A535" s="29"/>
      <c r="B535" s="28"/>
      <c r="C535" s="27"/>
      <c r="D535" s="63"/>
      <c r="E535" s="26"/>
      <c r="F535" s="97"/>
      <c r="G535" s="97"/>
      <c r="H535" s="96">
        <f t="shared" si="120"/>
        <v>0</v>
      </c>
      <c r="I535" s="96">
        <f t="shared" si="122"/>
        <v>0</v>
      </c>
      <c r="J535" s="96">
        <f t="shared" si="117"/>
        <v>0</v>
      </c>
      <c r="K535" s="99">
        <f t="shared" si="121"/>
        <v>0</v>
      </c>
    </row>
    <row r="536" spans="1:11" s="2" customFormat="1" hidden="1" outlineLevel="2">
      <c r="A536" s="29"/>
      <c r="B536" s="28"/>
      <c r="C536" s="27"/>
      <c r="D536" s="63"/>
      <c r="E536" s="26"/>
      <c r="F536" s="97"/>
      <c r="G536" s="97"/>
      <c r="H536" s="96">
        <f t="shared" si="120"/>
        <v>0</v>
      </c>
      <c r="I536" s="96">
        <f t="shared" si="122"/>
        <v>0</v>
      </c>
      <c r="J536" s="96">
        <f t="shared" si="117"/>
        <v>0</v>
      </c>
      <c r="K536" s="99">
        <f t="shared" si="121"/>
        <v>0</v>
      </c>
    </row>
    <row r="537" spans="1:11" s="2" customFormat="1" hidden="1" outlineLevel="2">
      <c r="A537" s="29"/>
      <c r="B537" s="28"/>
      <c r="C537" s="27"/>
      <c r="D537" s="63"/>
      <c r="E537" s="26"/>
      <c r="F537" s="97"/>
      <c r="G537" s="97"/>
      <c r="H537" s="96">
        <f t="shared" si="120"/>
        <v>0</v>
      </c>
      <c r="I537" s="96">
        <f t="shared" si="122"/>
        <v>0</v>
      </c>
      <c r="J537" s="96">
        <f t="shared" si="117"/>
        <v>0</v>
      </c>
      <c r="K537" s="99">
        <f t="shared" si="121"/>
        <v>0</v>
      </c>
    </row>
    <row r="538" spans="1:11" s="2" customFormat="1" hidden="1" outlineLevel="2">
      <c r="A538" s="29"/>
      <c r="B538" s="28"/>
      <c r="C538" s="27"/>
      <c r="D538" s="63"/>
      <c r="E538" s="26"/>
      <c r="F538" s="97"/>
      <c r="G538" s="97"/>
      <c r="H538" s="96">
        <f t="shared" si="120"/>
        <v>0</v>
      </c>
      <c r="I538" s="96">
        <f t="shared" si="122"/>
        <v>0</v>
      </c>
      <c r="J538" s="96">
        <f t="shared" si="117"/>
        <v>0</v>
      </c>
      <c r="K538" s="99">
        <f t="shared" si="121"/>
        <v>0</v>
      </c>
    </row>
    <row r="539" spans="1:11" s="14" customFormat="1" ht="17" hidden="1" outlineLevel="1">
      <c r="A539" s="13" t="s">
        <v>9</v>
      </c>
      <c r="B539" s="30" t="s">
        <v>359</v>
      </c>
      <c r="C539" s="67"/>
      <c r="D539" s="59" t="s">
        <v>45</v>
      </c>
      <c r="E539" s="44">
        <f>E540+E541</f>
        <v>0</v>
      </c>
      <c r="F539" s="90">
        <f>IF(E539&gt;0,I539/E539,0)</f>
        <v>0</v>
      </c>
      <c r="G539" s="90">
        <f>IF(E539&gt;0,J539/E539,0)</f>
        <v>0</v>
      </c>
      <c r="H539" s="90">
        <f>F539+G539</f>
        <v>0</v>
      </c>
      <c r="I539" s="90">
        <f>SUM(I540:I546)-I546</f>
        <v>0</v>
      </c>
      <c r="J539" s="90">
        <f>SUM(J540:J546)-J546</f>
        <v>0</v>
      </c>
      <c r="K539" s="91">
        <f>I539+J539</f>
        <v>0</v>
      </c>
    </row>
    <row r="540" spans="1:11" ht="51" hidden="1" outlineLevel="2" collapsed="1">
      <c r="A540" s="39" t="s">
        <v>468</v>
      </c>
      <c r="B540" s="31" t="s">
        <v>360</v>
      </c>
      <c r="C540" s="68" t="s">
        <v>238</v>
      </c>
      <c r="D540" s="60" t="s">
        <v>45</v>
      </c>
      <c r="E540" s="8"/>
      <c r="F540" s="92"/>
      <c r="G540" s="92"/>
      <c r="H540" s="93">
        <f t="shared" ref="H540:H545" si="123">F540+G540</f>
        <v>0</v>
      </c>
      <c r="I540" s="93">
        <f t="shared" ref="I540:J545" si="124">$E540*F540</f>
        <v>0</v>
      </c>
      <c r="J540" s="93">
        <f t="shared" si="124"/>
        <v>0</v>
      </c>
      <c r="K540" s="94">
        <f t="shared" ref="K540:K545" si="125">I540+J540</f>
        <v>0</v>
      </c>
    </row>
    <row r="541" spans="1:11" s="2" customFormat="1" ht="17" hidden="1" outlineLevel="2">
      <c r="A541" s="39" t="s">
        <v>469</v>
      </c>
      <c r="B541" s="31" t="s">
        <v>360</v>
      </c>
      <c r="C541" s="27"/>
      <c r="D541" s="60" t="s">
        <v>45</v>
      </c>
      <c r="E541" s="8"/>
      <c r="F541" s="92"/>
      <c r="G541" s="92"/>
      <c r="H541" s="93">
        <f t="shared" si="123"/>
        <v>0</v>
      </c>
      <c r="I541" s="93">
        <f t="shared" si="124"/>
        <v>0</v>
      </c>
      <c r="J541" s="93">
        <f t="shared" si="124"/>
        <v>0</v>
      </c>
      <c r="K541" s="94">
        <f t="shared" si="125"/>
        <v>0</v>
      </c>
    </row>
    <row r="542" spans="1:11" s="5" customFormat="1" ht="51" hidden="1" outlineLevel="2">
      <c r="A542" s="29"/>
      <c r="B542" s="25" t="s">
        <v>167</v>
      </c>
      <c r="C542" s="27"/>
      <c r="D542" s="63"/>
      <c r="E542" s="26"/>
      <c r="F542" s="97"/>
      <c r="G542" s="97"/>
      <c r="H542" s="93">
        <f t="shared" si="123"/>
        <v>0</v>
      </c>
      <c r="I542" s="93">
        <f t="shared" si="124"/>
        <v>0</v>
      </c>
      <c r="J542" s="93">
        <f t="shared" si="124"/>
        <v>0</v>
      </c>
      <c r="K542" s="94">
        <f t="shared" si="125"/>
        <v>0</v>
      </c>
    </row>
    <row r="543" spans="1:11" s="2" customFormat="1" hidden="1" outlineLevel="2">
      <c r="A543" s="29"/>
      <c r="B543" s="28"/>
      <c r="C543" s="27"/>
      <c r="D543" s="63"/>
      <c r="E543" s="26"/>
      <c r="F543" s="97"/>
      <c r="G543" s="97"/>
      <c r="H543" s="93">
        <f t="shared" si="123"/>
        <v>0</v>
      </c>
      <c r="I543" s="93">
        <f t="shared" si="124"/>
        <v>0</v>
      </c>
      <c r="J543" s="93">
        <f t="shared" si="124"/>
        <v>0</v>
      </c>
      <c r="K543" s="94">
        <f t="shared" si="125"/>
        <v>0</v>
      </c>
    </row>
    <row r="544" spans="1:11" s="2" customFormat="1" hidden="1" outlineLevel="2">
      <c r="A544" s="29"/>
      <c r="B544" s="28"/>
      <c r="C544" s="27"/>
      <c r="D544" s="63"/>
      <c r="E544" s="26"/>
      <c r="F544" s="97"/>
      <c r="G544" s="97"/>
      <c r="H544" s="93">
        <f t="shared" si="123"/>
        <v>0</v>
      </c>
      <c r="I544" s="93">
        <f t="shared" si="124"/>
        <v>0</v>
      </c>
      <c r="J544" s="93">
        <f t="shared" si="124"/>
        <v>0</v>
      </c>
      <c r="K544" s="94">
        <f t="shared" si="125"/>
        <v>0</v>
      </c>
    </row>
    <row r="545" spans="1:11" s="2" customFormat="1" hidden="1" outlineLevel="2">
      <c r="A545" s="29"/>
      <c r="B545" s="28"/>
      <c r="C545" s="27"/>
      <c r="D545" s="63"/>
      <c r="E545" s="26"/>
      <c r="F545" s="97"/>
      <c r="G545" s="97"/>
      <c r="H545" s="93">
        <f t="shared" si="123"/>
        <v>0</v>
      </c>
      <c r="I545" s="93">
        <f t="shared" si="124"/>
        <v>0</v>
      </c>
      <c r="J545" s="93">
        <f t="shared" si="124"/>
        <v>0</v>
      </c>
      <c r="K545" s="94">
        <f t="shared" si="125"/>
        <v>0</v>
      </c>
    </row>
    <row r="546" spans="1:11" ht="22" hidden="1" thickBot="1">
      <c r="A546" s="84"/>
      <c r="B546" s="46" t="s">
        <v>121</v>
      </c>
      <c r="C546" s="78"/>
      <c r="D546" s="72"/>
      <c r="E546" s="47"/>
      <c r="F546" s="106"/>
      <c r="G546" s="106"/>
      <c r="H546" s="106"/>
      <c r="I546" s="106"/>
      <c r="J546" s="106"/>
      <c r="K546" s="107">
        <f>K9+K394+K432</f>
        <v>0</v>
      </c>
    </row>
    <row r="547" spans="1:11" ht="30" customHeight="1">
      <c r="A547" s="85"/>
      <c r="B547" s="48" t="s">
        <v>165</v>
      </c>
      <c r="C547" s="79"/>
      <c r="D547" s="73"/>
      <c r="E547" s="49"/>
      <c r="F547" s="108"/>
      <c r="G547" s="108"/>
      <c r="H547" s="108"/>
      <c r="I547" s="108"/>
      <c r="J547" s="108"/>
      <c r="K547" s="109"/>
    </row>
    <row r="548" spans="1:11" s="136" customFormat="1" ht="30" customHeight="1">
      <c r="A548" s="130"/>
      <c r="B548" s="144" t="s">
        <v>606</v>
      </c>
      <c r="C548" s="131"/>
      <c r="D548" s="132"/>
      <c r="E548" s="133"/>
      <c r="F548" s="134"/>
      <c r="G548" s="134"/>
      <c r="H548" s="134"/>
      <c r="I548" s="134"/>
      <c r="J548" s="134"/>
      <c r="K548" s="135"/>
    </row>
    <row r="549" spans="1:11" s="4" customFormat="1" ht="15.75" customHeight="1" outlineLevel="1">
      <c r="A549" s="120" t="s">
        <v>10</v>
      </c>
      <c r="B549" s="121" t="s">
        <v>601</v>
      </c>
      <c r="C549" s="122"/>
      <c r="D549" s="123" t="s">
        <v>600</v>
      </c>
      <c r="E549" s="124">
        <v>57</v>
      </c>
      <c r="F549" s="100"/>
      <c r="G549" s="100"/>
      <c r="H549" s="101">
        <f t="shared" ref="H549:H560" si="126">F549+G549</f>
        <v>0</v>
      </c>
      <c r="I549" s="101">
        <f t="shared" ref="I549:I560" si="127">$E549*F549</f>
        <v>0</v>
      </c>
      <c r="J549" s="101">
        <f t="shared" ref="J549:J560" si="128">$E549*G549</f>
        <v>0</v>
      </c>
      <c r="K549" s="110">
        <f t="shared" ref="K549:K560" si="129">I549+J549</f>
        <v>0</v>
      </c>
    </row>
    <row r="550" spans="1:11" s="2" customFormat="1" ht="15.75" customHeight="1" outlineLevel="1">
      <c r="A550" s="138"/>
      <c r="B550" s="139" t="s">
        <v>603</v>
      </c>
      <c r="C550" s="140"/>
      <c r="D550" s="141" t="s">
        <v>600</v>
      </c>
      <c r="E550" s="142">
        <v>57</v>
      </c>
      <c r="F550" s="98"/>
      <c r="G550" s="98"/>
      <c r="H550" s="97">
        <f t="shared" si="126"/>
        <v>0</v>
      </c>
      <c r="I550" s="97">
        <f t="shared" si="127"/>
        <v>0</v>
      </c>
      <c r="J550" s="97">
        <f t="shared" si="128"/>
        <v>0</v>
      </c>
      <c r="K550" s="143">
        <f t="shared" si="129"/>
        <v>0</v>
      </c>
    </row>
    <row r="551" spans="1:11" s="2" customFormat="1" ht="17" outlineLevel="1">
      <c r="A551" s="138"/>
      <c r="B551" s="139" t="s">
        <v>602</v>
      </c>
      <c r="C551" s="140"/>
      <c r="D551" s="141" t="s">
        <v>25</v>
      </c>
      <c r="E551" s="142">
        <v>5.3</v>
      </c>
      <c r="F551" s="98"/>
      <c r="G551" s="98"/>
      <c r="H551" s="97">
        <f t="shared" si="126"/>
        <v>0</v>
      </c>
      <c r="I551" s="97">
        <f t="shared" si="127"/>
        <v>0</v>
      </c>
      <c r="J551" s="97">
        <f t="shared" si="128"/>
        <v>0</v>
      </c>
      <c r="K551" s="143">
        <f t="shared" si="129"/>
        <v>0</v>
      </c>
    </row>
    <row r="552" spans="1:11" s="4" customFormat="1" ht="17" outlineLevel="1">
      <c r="A552" s="120" t="s">
        <v>7</v>
      </c>
      <c r="B552" s="121" t="s">
        <v>604</v>
      </c>
      <c r="C552" s="122"/>
      <c r="D552" s="123" t="s">
        <v>25</v>
      </c>
      <c r="E552" s="124">
        <v>48.9</v>
      </c>
      <c r="F552" s="100"/>
      <c r="G552" s="100"/>
      <c r="H552" s="101">
        <f t="shared" si="126"/>
        <v>0</v>
      </c>
      <c r="I552" s="101">
        <f t="shared" si="127"/>
        <v>0</v>
      </c>
      <c r="J552" s="101">
        <f t="shared" si="128"/>
        <v>0</v>
      </c>
      <c r="K552" s="110">
        <f t="shared" si="129"/>
        <v>0</v>
      </c>
    </row>
    <row r="553" spans="1:11" s="4" customFormat="1" ht="17" outlineLevel="1">
      <c r="A553" s="120" t="s">
        <v>8</v>
      </c>
      <c r="B553" s="121" t="s">
        <v>605</v>
      </c>
      <c r="C553" s="122"/>
      <c r="D553" s="123" t="s">
        <v>25</v>
      </c>
      <c r="E553" s="124">
        <v>360</v>
      </c>
      <c r="F553" s="100"/>
      <c r="G553" s="100"/>
      <c r="H553" s="101">
        <f t="shared" si="126"/>
        <v>0</v>
      </c>
      <c r="I553" s="101">
        <f t="shared" si="127"/>
        <v>0</v>
      </c>
      <c r="J553" s="101">
        <f t="shared" si="128"/>
        <v>0</v>
      </c>
      <c r="K553" s="110">
        <f t="shared" si="129"/>
        <v>0</v>
      </c>
    </row>
    <row r="554" spans="1:11" s="136" customFormat="1" ht="30" customHeight="1">
      <c r="A554" s="130"/>
      <c r="B554" s="144" t="s">
        <v>607</v>
      </c>
      <c r="C554" s="131"/>
      <c r="D554" s="132"/>
      <c r="E554" s="133"/>
      <c r="F554" s="134"/>
      <c r="G554" s="134"/>
      <c r="H554" s="134"/>
      <c r="I554" s="134"/>
      <c r="J554" s="134"/>
      <c r="K554" s="135"/>
    </row>
    <row r="555" spans="1:11" s="4" customFormat="1" ht="17" outlineLevel="1">
      <c r="A555" s="120" t="s">
        <v>6</v>
      </c>
      <c r="B555" s="121" t="s">
        <v>608</v>
      </c>
      <c r="C555" s="122"/>
      <c r="D555" s="123" t="s">
        <v>600</v>
      </c>
      <c r="E555" s="124">
        <v>1</v>
      </c>
      <c r="F555" s="100"/>
      <c r="G555" s="100"/>
      <c r="H555" s="101">
        <f t="shared" si="126"/>
        <v>0</v>
      </c>
      <c r="I555" s="101">
        <f t="shared" si="127"/>
        <v>0</v>
      </c>
      <c r="J555" s="101">
        <f t="shared" si="128"/>
        <v>0</v>
      </c>
      <c r="K555" s="110">
        <f t="shared" si="129"/>
        <v>0</v>
      </c>
    </row>
    <row r="556" spans="1:11" s="4" customFormat="1" ht="17" outlineLevel="1">
      <c r="A556" s="120" t="s">
        <v>9</v>
      </c>
      <c r="B556" s="121" t="s">
        <v>609</v>
      </c>
      <c r="C556" s="122"/>
      <c r="D556" s="123" t="s">
        <v>600</v>
      </c>
      <c r="E556" s="124"/>
      <c r="F556" s="100"/>
      <c r="G556" s="100"/>
      <c r="H556" s="101">
        <f t="shared" si="126"/>
        <v>0</v>
      </c>
      <c r="I556" s="101">
        <f t="shared" si="127"/>
        <v>0</v>
      </c>
      <c r="J556" s="101">
        <f t="shared" si="128"/>
        <v>0</v>
      </c>
      <c r="K556" s="110">
        <f t="shared" si="129"/>
        <v>0</v>
      </c>
    </row>
    <row r="557" spans="1:11" s="4" customFormat="1" ht="17" outlineLevel="1">
      <c r="A557" s="120" t="s">
        <v>109</v>
      </c>
      <c r="B557" s="121" t="s">
        <v>610</v>
      </c>
      <c r="C557" s="122"/>
      <c r="D557" s="123" t="s">
        <v>611</v>
      </c>
      <c r="E557" s="124"/>
      <c r="F557" s="100"/>
      <c r="G557" s="100"/>
      <c r="H557" s="101">
        <f t="shared" si="126"/>
        <v>0</v>
      </c>
      <c r="I557" s="101">
        <f t="shared" si="127"/>
        <v>0</v>
      </c>
      <c r="J557" s="101">
        <f t="shared" si="128"/>
        <v>0</v>
      </c>
      <c r="K557" s="110">
        <f t="shared" si="129"/>
        <v>0</v>
      </c>
    </row>
    <row r="558" spans="1:11" s="4" customFormat="1" ht="15.75" customHeight="1" outlineLevel="1">
      <c r="A558" s="120"/>
      <c r="B558" s="145" t="s">
        <v>612</v>
      </c>
      <c r="C558" s="122"/>
      <c r="D558" s="123"/>
      <c r="E558" s="124"/>
      <c r="F558" s="100"/>
      <c r="G558" s="100"/>
      <c r="H558" s="101">
        <f t="shared" si="126"/>
        <v>0</v>
      </c>
      <c r="I558" s="101">
        <f t="shared" si="127"/>
        <v>0</v>
      </c>
      <c r="J558" s="101">
        <f t="shared" si="128"/>
        <v>0</v>
      </c>
      <c r="K558" s="110">
        <f t="shared" si="129"/>
        <v>0</v>
      </c>
    </row>
    <row r="559" spans="1:11" s="4" customFormat="1" ht="25.5" customHeight="1" outlineLevel="1">
      <c r="A559" s="120" t="s">
        <v>12</v>
      </c>
      <c r="B559" s="121" t="s">
        <v>613</v>
      </c>
      <c r="C559" s="122"/>
      <c r="D559" s="123" t="s">
        <v>600</v>
      </c>
      <c r="E559" s="124">
        <v>3</v>
      </c>
      <c r="F559" s="100"/>
      <c r="G559" s="100"/>
      <c r="H559" s="101">
        <f t="shared" si="126"/>
        <v>0</v>
      </c>
      <c r="I559" s="101">
        <f t="shared" si="127"/>
        <v>0</v>
      </c>
      <c r="J559" s="101">
        <f t="shared" si="128"/>
        <v>0</v>
      </c>
      <c r="K559" s="110">
        <f t="shared" si="129"/>
        <v>0</v>
      </c>
    </row>
    <row r="560" spans="1:11" s="4" customFormat="1" ht="34" outlineLevel="1">
      <c r="A560" s="120" t="s">
        <v>13</v>
      </c>
      <c r="B560" s="121" t="s">
        <v>614</v>
      </c>
      <c r="C560" s="122"/>
      <c r="D560" s="123" t="s">
        <v>600</v>
      </c>
      <c r="E560" s="124">
        <v>3</v>
      </c>
      <c r="F560" s="100"/>
      <c r="G560" s="100"/>
      <c r="H560" s="101">
        <f t="shared" si="126"/>
        <v>0</v>
      </c>
      <c r="I560" s="101">
        <f t="shared" si="127"/>
        <v>0</v>
      </c>
      <c r="J560" s="101">
        <f t="shared" si="128"/>
        <v>0</v>
      </c>
      <c r="K560" s="110">
        <f t="shared" si="129"/>
        <v>0</v>
      </c>
    </row>
    <row r="561" spans="1:11" s="4" customFormat="1" ht="15.75" customHeight="1" outlineLevel="1">
      <c r="A561" s="120" t="s">
        <v>10</v>
      </c>
      <c r="B561" s="121" t="s">
        <v>615</v>
      </c>
      <c r="C561" s="122"/>
      <c r="D561" s="123" t="s">
        <v>600</v>
      </c>
      <c r="E561" s="146">
        <v>1</v>
      </c>
      <c r="F561" s="100"/>
      <c r="G561" s="100"/>
      <c r="H561" s="101">
        <f t="shared" ref="H561:H579" si="130">F561+G561</f>
        <v>0</v>
      </c>
      <c r="I561" s="101">
        <f t="shared" ref="I561:I579" si="131">$E561*F561</f>
        <v>0</v>
      </c>
      <c r="J561" s="101">
        <f t="shared" ref="J561:J579" si="132">$E561*G561</f>
        <v>0</v>
      </c>
      <c r="K561" s="110">
        <f t="shared" ref="K561:K579" si="133">I561+J561</f>
        <v>0</v>
      </c>
    </row>
    <row r="562" spans="1:11" s="4" customFormat="1" ht="15.75" customHeight="1" outlineLevel="1">
      <c r="A562" s="120" t="s">
        <v>12</v>
      </c>
      <c r="B562" s="121" t="s">
        <v>616</v>
      </c>
      <c r="C562" s="122"/>
      <c r="D562" s="123"/>
      <c r="E562" s="124"/>
      <c r="F562" s="100"/>
      <c r="G562" s="100"/>
      <c r="H562" s="101">
        <f t="shared" si="130"/>
        <v>0</v>
      </c>
      <c r="I562" s="101">
        <f t="shared" si="131"/>
        <v>0</v>
      </c>
      <c r="J562" s="101">
        <f t="shared" si="132"/>
        <v>0</v>
      </c>
      <c r="K562" s="110">
        <f t="shared" si="133"/>
        <v>0</v>
      </c>
    </row>
    <row r="563" spans="1:11" s="4" customFormat="1" ht="15.75" customHeight="1" outlineLevel="1">
      <c r="A563" s="120"/>
      <c r="B563" s="145" t="s">
        <v>617</v>
      </c>
      <c r="C563" s="122"/>
      <c r="D563" s="123" t="s">
        <v>611</v>
      </c>
      <c r="E563" s="124">
        <f>E564+E565</f>
        <v>27.67</v>
      </c>
      <c r="F563" s="100"/>
      <c r="G563" s="100"/>
      <c r="H563" s="101">
        <f t="shared" si="130"/>
        <v>0</v>
      </c>
      <c r="I563" s="101">
        <f t="shared" si="131"/>
        <v>0</v>
      </c>
      <c r="J563" s="101">
        <f t="shared" si="132"/>
        <v>0</v>
      </c>
      <c r="K563" s="110">
        <f t="shared" si="133"/>
        <v>0</v>
      </c>
    </row>
    <row r="564" spans="1:11" s="2" customFormat="1" ht="17" outlineLevel="1">
      <c r="A564" s="138"/>
      <c r="B564" s="139" t="s">
        <v>618</v>
      </c>
      <c r="C564" s="140"/>
      <c r="D564" s="141" t="s">
        <v>611</v>
      </c>
      <c r="E564" s="142">
        <v>23</v>
      </c>
      <c r="F564" s="98"/>
      <c r="G564" s="98"/>
      <c r="H564" s="97">
        <f t="shared" si="130"/>
        <v>0</v>
      </c>
      <c r="I564" s="97">
        <f t="shared" si="131"/>
        <v>0</v>
      </c>
      <c r="J564" s="97">
        <f t="shared" si="132"/>
        <v>0</v>
      </c>
      <c r="K564" s="143">
        <f t="shared" si="133"/>
        <v>0</v>
      </c>
    </row>
    <row r="565" spans="1:11" s="2" customFormat="1" ht="17" outlineLevel="1">
      <c r="A565" s="138"/>
      <c r="B565" s="139" t="s">
        <v>619</v>
      </c>
      <c r="C565" s="140"/>
      <c r="D565" s="141" t="s">
        <v>611</v>
      </c>
      <c r="E565" s="142">
        <v>4.67</v>
      </c>
      <c r="F565" s="98"/>
      <c r="G565" s="98"/>
      <c r="H565" s="97">
        <f t="shared" si="130"/>
        <v>0</v>
      </c>
      <c r="I565" s="97">
        <f t="shared" si="131"/>
        <v>0</v>
      </c>
      <c r="J565" s="97">
        <f t="shared" si="132"/>
        <v>0</v>
      </c>
      <c r="K565" s="143">
        <f t="shared" si="133"/>
        <v>0</v>
      </c>
    </row>
    <row r="566" spans="1:11" s="4" customFormat="1" ht="15.75" customHeight="1" outlineLevel="1">
      <c r="A566" s="120"/>
      <c r="B566" s="145" t="s">
        <v>620</v>
      </c>
      <c r="C566" s="122"/>
      <c r="D566" s="123" t="s">
        <v>611</v>
      </c>
      <c r="E566" s="124">
        <f>E568+E569</f>
        <v>42.66</v>
      </c>
      <c r="F566" s="100"/>
      <c r="G566" s="100"/>
      <c r="H566" s="101">
        <f t="shared" ref="H566" si="134">F566+G566</f>
        <v>0</v>
      </c>
      <c r="I566" s="101">
        <f t="shared" ref="I566" si="135">$E566*F566</f>
        <v>0</v>
      </c>
      <c r="J566" s="101">
        <f t="shared" ref="J566" si="136">$E566*G566</f>
        <v>0</v>
      </c>
      <c r="K566" s="110">
        <f t="shared" ref="K566" si="137">I566+J566</f>
        <v>0</v>
      </c>
    </row>
    <row r="567" spans="1:11" s="4" customFormat="1" ht="15.75" customHeight="1" outlineLevel="1">
      <c r="A567" s="120"/>
      <c r="B567" s="121" t="s">
        <v>618</v>
      </c>
      <c r="C567" s="122"/>
      <c r="D567" s="123"/>
      <c r="E567" s="124"/>
      <c r="F567" s="100"/>
      <c r="G567" s="100"/>
      <c r="H567" s="101"/>
      <c r="I567" s="101"/>
      <c r="J567" s="101"/>
      <c r="K567" s="110"/>
    </row>
    <row r="568" spans="1:11" s="4" customFormat="1" ht="17" outlineLevel="1">
      <c r="A568" s="120" t="s">
        <v>8</v>
      </c>
      <c r="B568" s="121" t="s">
        <v>621</v>
      </c>
      <c r="C568" s="122"/>
      <c r="D568" s="123" t="s">
        <v>45</v>
      </c>
      <c r="E568" s="124">
        <v>15.84</v>
      </c>
      <c r="F568" s="100"/>
      <c r="G568" s="100"/>
      <c r="H568" s="101">
        <f t="shared" si="130"/>
        <v>0</v>
      </c>
      <c r="I568" s="101">
        <f t="shared" si="131"/>
        <v>0</v>
      </c>
      <c r="J568" s="101">
        <f t="shared" si="132"/>
        <v>0</v>
      </c>
      <c r="K568" s="110">
        <f t="shared" si="133"/>
        <v>0</v>
      </c>
    </row>
    <row r="569" spans="1:11" s="4" customFormat="1" ht="17" outlineLevel="1">
      <c r="A569" s="120" t="s">
        <v>6</v>
      </c>
      <c r="B569" s="121" t="s">
        <v>622</v>
      </c>
      <c r="C569" s="122"/>
      <c r="D569" s="123" t="s">
        <v>45</v>
      </c>
      <c r="E569" s="124">
        <v>26.82</v>
      </c>
      <c r="F569" s="100"/>
      <c r="G569" s="100"/>
      <c r="H569" s="101">
        <f t="shared" si="130"/>
        <v>0</v>
      </c>
      <c r="I569" s="101">
        <f t="shared" si="131"/>
        <v>0</v>
      </c>
      <c r="J569" s="101">
        <f t="shared" si="132"/>
        <v>0</v>
      </c>
      <c r="K569" s="110">
        <f t="shared" si="133"/>
        <v>0</v>
      </c>
    </row>
    <row r="570" spans="1:11" s="4" customFormat="1" ht="17" outlineLevel="1">
      <c r="A570" s="120" t="s">
        <v>9</v>
      </c>
      <c r="B570" s="121" t="s">
        <v>623</v>
      </c>
      <c r="C570" s="122"/>
      <c r="D570" s="123" t="s">
        <v>45</v>
      </c>
      <c r="E570" s="124">
        <v>6.15</v>
      </c>
      <c r="F570" s="100"/>
      <c r="G570" s="100"/>
      <c r="H570" s="101">
        <f t="shared" si="130"/>
        <v>0</v>
      </c>
      <c r="I570" s="101">
        <f t="shared" si="131"/>
        <v>0</v>
      </c>
      <c r="J570" s="101">
        <f t="shared" si="132"/>
        <v>0</v>
      </c>
      <c r="K570" s="110">
        <f t="shared" si="133"/>
        <v>0</v>
      </c>
    </row>
    <row r="571" spans="1:11" s="4" customFormat="1" ht="15.75" customHeight="1" outlineLevel="1">
      <c r="A571" s="120"/>
      <c r="B571" s="121" t="s">
        <v>619</v>
      </c>
      <c r="C571" s="122"/>
      <c r="D571" s="123"/>
      <c r="E571" s="124"/>
      <c r="F571" s="100"/>
      <c r="G571" s="100"/>
      <c r="H571" s="101"/>
      <c r="I571" s="101"/>
      <c r="J571" s="101"/>
      <c r="K571" s="110"/>
    </row>
    <row r="572" spans="1:11" s="4" customFormat="1" ht="17" outlineLevel="1">
      <c r="A572" s="120" t="s">
        <v>8</v>
      </c>
      <c r="B572" s="121" t="s">
        <v>621</v>
      </c>
      <c r="C572" s="122"/>
      <c r="D572" s="123" t="s">
        <v>45</v>
      </c>
      <c r="E572" s="124">
        <v>18.5</v>
      </c>
      <c r="F572" s="100"/>
      <c r="G572" s="100"/>
      <c r="H572" s="101">
        <f t="shared" ref="H572:H575" si="138">F572+G572</f>
        <v>0</v>
      </c>
      <c r="I572" s="101">
        <f t="shared" ref="I572:I575" si="139">$E572*F572</f>
        <v>0</v>
      </c>
      <c r="J572" s="101">
        <f t="shared" ref="J572:J575" si="140">$E572*G572</f>
        <v>0</v>
      </c>
      <c r="K572" s="110">
        <f t="shared" ref="K572:K575" si="141">I572+J572</f>
        <v>0</v>
      </c>
    </row>
    <row r="573" spans="1:11" s="4" customFormat="1" ht="17" outlineLevel="1">
      <c r="A573" s="120" t="s">
        <v>6</v>
      </c>
      <c r="B573" s="121" t="s">
        <v>622</v>
      </c>
      <c r="C573" s="122"/>
      <c r="D573" s="123" t="s">
        <v>45</v>
      </c>
      <c r="E573" s="124">
        <v>19.850000000000001</v>
      </c>
      <c r="F573" s="100"/>
      <c r="G573" s="100"/>
      <c r="H573" s="101">
        <f t="shared" si="138"/>
        <v>0</v>
      </c>
      <c r="I573" s="101">
        <f t="shared" si="139"/>
        <v>0</v>
      </c>
      <c r="J573" s="101">
        <f t="shared" si="140"/>
        <v>0</v>
      </c>
      <c r="K573" s="110">
        <f t="shared" si="141"/>
        <v>0</v>
      </c>
    </row>
    <row r="574" spans="1:11" s="4" customFormat="1" ht="17" outlineLevel="1">
      <c r="A574" s="120" t="s">
        <v>9</v>
      </c>
      <c r="B574" s="121" t="s">
        <v>623</v>
      </c>
      <c r="C574" s="122"/>
      <c r="D574" s="123" t="s">
        <v>45</v>
      </c>
      <c r="E574" s="124">
        <v>6.2</v>
      </c>
      <c r="F574" s="100"/>
      <c r="G574" s="100"/>
      <c r="H574" s="101">
        <f t="shared" si="138"/>
        <v>0</v>
      </c>
      <c r="I574" s="101">
        <f t="shared" si="139"/>
        <v>0</v>
      </c>
      <c r="J574" s="101">
        <f t="shared" si="140"/>
        <v>0</v>
      </c>
      <c r="K574" s="110">
        <f t="shared" si="141"/>
        <v>0</v>
      </c>
    </row>
    <row r="575" spans="1:11" s="4" customFormat="1" ht="15.75" customHeight="1" outlineLevel="1">
      <c r="A575" s="120"/>
      <c r="B575" s="145" t="s">
        <v>624</v>
      </c>
      <c r="C575" s="122"/>
      <c r="D575" s="123"/>
      <c r="E575" s="124"/>
      <c r="F575" s="100"/>
      <c r="G575" s="100"/>
      <c r="H575" s="101">
        <f t="shared" si="138"/>
        <v>0</v>
      </c>
      <c r="I575" s="101">
        <f t="shared" si="139"/>
        <v>0</v>
      </c>
      <c r="J575" s="101">
        <f t="shared" si="140"/>
        <v>0</v>
      </c>
      <c r="K575" s="110">
        <f t="shared" si="141"/>
        <v>0</v>
      </c>
    </row>
    <row r="576" spans="1:11" s="4" customFormat="1" ht="15.75" customHeight="1" outlineLevel="1">
      <c r="A576" s="120"/>
      <c r="B576" s="121" t="s">
        <v>618</v>
      </c>
      <c r="C576" s="122"/>
      <c r="D576" s="123" t="s">
        <v>45</v>
      </c>
      <c r="E576" s="124">
        <v>78</v>
      </c>
      <c r="F576" s="100"/>
      <c r="G576" s="100"/>
      <c r="H576" s="101"/>
      <c r="I576" s="101"/>
      <c r="J576" s="101"/>
      <c r="K576" s="110"/>
    </row>
    <row r="577" spans="1:11" s="4" customFormat="1" ht="15.75" customHeight="1" outlineLevel="1">
      <c r="A577" s="120"/>
      <c r="B577" s="121" t="s">
        <v>619</v>
      </c>
      <c r="C577" s="122"/>
      <c r="D577" s="123" t="s">
        <v>45</v>
      </c>
      <c r="E577" s="124">
        <v>68.599999999999994</v>
      </c>
      <c r="F577" s="100"/>
      <c r="G577" s="100"/>
      <c r="H577" s="101"/>
      <c r="I577" s="101"/>
      <c r="J577" s="101"/>
      <c r="K577" s="110"/>
    </row>
    <row r="578" spans="1:11" s="4" customFormat="1" ht="17" outlineLevel="1">
      <c r="A578" s="120" t="s">
        <v>9</v>
      </c>
      <c r="B578" s="121" t="s">
        <v>625</v>
      </c>
      <c r="C578" s="122"/>
      <c r="D578" s="123" t="s">
        <v>45</v>
      </c>
      <c r="E578" s="124">
        <v>10.8</v>
      </c>
      <c r="F578" s="100"/>
      <c r="G578" s="100"/>
      <c r="H578" s="101">
        <f t="shared" ref="H578" si="142">F578+G578</f>
        <v>0</v>
      </c>
      <c r="I578" s="101">
        <f t="shared" ref="I578" si="143">$E578*F578</f>
        <v>0</v>
      </c>
      <c r="J578" s="101">
        <f t="shared" ref="J578" si="144">$E578*G578</f>
        <v>0</v>
      </c>
      <c r="K578" s="110">
        <f t="shared" ref="K578" si="145">I578+J578</f>
        <v>0</v>
      </c>
    </row>
    <row r="579" spans="1:11" s="4" customFormat="1" ht="17" outlineLevel="1">
      <c r="A579" s="120" t="s">
        <v>109</v>
      </c>
      <c r="B579" s="121" t="s">
        <v>626</v>
      </c>
      <c r="C579" s="122"/>
      <c r="D579" s="123"/>
      <c r="E579" s="124"/>
      <c r="F579" s="100"/>
      <c r="G579" s="100"/>
      <c r="H579" s="101">
        <f t="shared" si="130"/>
        <v>0</v>
      </c>
      <c r="I579" s="101">
        <f t="shared" si="131"/>
        <v>0</v>
      </c>
      <c r="J579" s="101">
        <f t="shared" si="132"/>
        <v>0</v>
      </c>
      <c r="K579" s="110">
        <f t="shared" si="133"/>
        <v>0</v>
      </c>
    </row>
    <row r="580" spans="1:11" s="4" customFormat="1" ht="15.75" customHeight="1" outlineLevel="1">
      <c r="A580" s="120"/>
      <c r="B580" s="137" t="s">
        <v>627</v>
      </c>
      <c r="C580" s="122"/>
      <c r="D580" s="123"/>
      <c r="E580" s="124"/>
      <c r="F580" s="100"/>
      <c r="G580" s="100"/>
      <c r="H580" s="101">
        <f t="shared" ref="H580:H620" si="146">F580+G580</f>
        <v>0</v>
      </c>
      <c r="I580" s="101">
        <f t="shared" ref="I580:J620" si="147">$E580*F580</f>
        <v>0</v>
      </c>
      <c r="J580" s="101">
        <f t="shared" si="147"/>
        <v>0</v>
      </c>
      <c r="K580" s="110">
        <f t="shared" ref="K580:K620" si="148">I580+J580</f>
        <v>0</v>
      </c>
    </row>
    <row r="581" spans="1:11" s="4" customFormat="1" ht="15.75" customHeight="1" outlineLevel="1">
      <c r="A581" s="120" t="s">
        <v>10</v>
      </c>
      <c r="B581" s="121" t="s">
        <v>628</v>
      </c>
      <c r="C581" s="122"/>
      <c r="D581" s="123" t="s">
        <v>600</v>
      </c>
      <c r="E581" s="124">
        <v>63</v>
      </c>
      <c r="F581" s="100"/>
      <c r="G581" s="100"/>
      <c r="H581" s="101">
        <f t="shared" si="146"/>
        <v>0</v>
      </c>
      <c r="I581" s="101">
        <f t="shared" si="147"/>
        <v>0</v>
      </c>
      <c r="J581" s="101">
        <f t="shared" si="147"/>
        <v>0</v>
      </c>
      <c r="K581" s="110">
        <f t="shared" si="148"/>
        <v>0</v>
      </c>
    </row>
    <row r="582" spans="1:11" s="2" customFormat="1" ht="15.75" customHeight="1" outlineLevel="1">
      <c r="A582" s="138"/>
      <c r="B582" s="139" t="s">
        <v>603</v>
      </c>
      <c r="C582" s="140"/>
      <c r="D582" s="141"/>
      <c r="E582" s="142"/>
      <c r="F582" s="98"/>
      <c r="G582" s="98"/>
      <c r="H582" s="97">
        <f t="shared" si="146"/>
        <v>0</v>
      </c>
      <c r="I582" s="97">
        <f t="shared" si="147"/>
        <v>0</v>
      </c>
      <c r="J582" s="97">
        <f t="shared" si="147"/>
        <v>0</v>
      </c>
      <c r="K582" s="143">
        <f t="shared" si="148"/>
        <v>0</v>
      </c>
    </row>
    <row r="583" spans="1:11" s="2" customFormat="1" ht="17" outlineLevel="1">
      <c r="A583" s="138"/>
      <c r="B583" s="139" t="s">
        <v>602</v>
      </c>
      <c r="C583" s="140"/>
      <c r="D583" s="141"/>
      <c r="E583" s="142"/>
      <c r="F583" s="98"/>
      <c r="G583" s="98"/>
      <c r="H583" s="97">
        <f t="shared" si="146"/>
        <v>0</v>
      </c>
      <c r="I583" s="97">
        <f t="shared" si="147"/>
        <v>0</v>
      </c>
      <c r="J583" s="97">
        <f t="shared" si="147"/>
        <v>0</v>
      </c>
      <c r="K583" s="143">
        <f t="shared" si="148"/>
        <v>0</v>
      </c>
    </row>
    <row r="584" spans="1:11" s="4" customFormat="1" ht="15.75" customHeight="1" outlineLevel="1">
      <c r="A584" s="120"/>
      <c r="B584" s="145" t="s">
        <v>629</v>
      </c>
      <c r="C584" s="122"/>
      <c r="D584" s="123"/>
      <c r="E584" s="124"/>
      <c r="F584" s="100"/>
      <c r="G584" s="100"/>
      <c r="H584" s="101">
        <f t="shared" si="146"/>
        <v>0</v>
      </c>
      <c r="I584" s="101">
        <f t="shared" si="147"/>
        <v>0</v>
      </c>
      <c r="J584" s="101">
        <f t="shared" si="147"/>
        <v>0</v>
      </c>
      <c r="K584" s="110">
        <f t="shared" si="148"/>
        <v>0</v>
      </c>
    </row>
    <row r="585" spans="1:11" s="4" customFormat="1" ht="15.75" customHeight="1" outlineLevel="1">
      <c r="A585" s="120" t="s">
        <v>12</v>
      </c>
      <c r="B585" s="121" t="s">
        <v>630</v>
      </c>
      <c r="C585" s="122"/>
      <c r="D585" s="123"/>
      <c r="E585" s="124"/>
      <c r="F585" s="100"/>
      <c r="G585" s="100"/>
      <c r="H585" s="101">
        <f t="shared" ref="H585:H610" si="149">F585+G585</f>
        <v>0</v>
      </c>
      <c r="I585" s="101">
        <f t="shared" ref="I585:I610" si="150">$E585*F585</f>
        <v>0</v>
      </c>
      <c r="J585" s="101">
        <f t="shared" ref="J585:J610" si="151">$E585*G585</f>
        <v>0</v>
      </c>
      <c r="K585" s="110">
        <f t="shared" ref="K585:K610" si="152">I585+J585</f>
        <v>0</v>
      </c>
    </row>
    <row r="586" spans="1:11" s="4" customFormat="1" ht="17" outlineLevel="1">
      <c r="A586" s="120" t="s">
        <v>13</v>
      </c>
      <c r="B586" s="147" t="s">
        <v>654</v>
      </c>
      <c r="C586" s="122"/>
      <c r="D586" s="123" t="s">
        <v>611</v>
      </c>
      <c r="E586" s="124">
        <v>18</v>
      </c>
      <c r="F586" s="100"/>
      <c r="G586" s="100"/>
      <c r="H586" s="101">
        <f t="shared" si="149"/>
        <v>0</v>
      </c>
      <c r="I586" s="101">
        <f t="shared" si="150"/>
        <v>0</v>
      </c>
      <c r="J586" s="101">
        <f t="shared" si="151"/>
        <v>0</v>
      </c>
      <c r="K586" s="110">
        <f t="shared" si="152"/>
        <v>0</v>
      </c>
    </row>
    <row r="587" spans="1:11" s="4" customFormat="1" ht="17" outlineLevel="1">
      <c r="A587" s="120" t="s">
        <v>7</v>
      </c>
      <c r="B587" s="121" t="s">
        <v>632</v>
      </c>
      <c r="C587" s="122"/>
      <c r="D587" s="123" t="s">
        <v>611</v>
      </c>
      <c r="E587" s="124">
        <v>17</v>
      </c>
      <c r="F587" s="100"/>
      <c r="G587" s="100"/>
      <c r="H587" s="101">
        <f t="shared" si="149"/>
        <v>0</v>
      </c>
      <c r="I587" s="101">
        <f t="shared" si="150"/>
        <v>0</v>
      </c>
      <c r="J587" s="101">
        <f t="shared" si="151"/>
        <v>0</v>
      </c>
      <c r="K587" s="110">
        <f t="shared" si="152"/>
        <v>0</v>
      </c>
    </row>
    <row r="588" spans="1:11" s="4" customFormat="1" ht="17" outlineLevel="1">
      <c r="A588" s="120" t="s">
        <v>8</v>
      </c>
      <c r="B588" s="121" t="s">
        <v>633</v>
      </c>
      <c r="C588" s="122"/>
      <c r="D588" s="123" t="s">
        <v>45</v>
      </c>
      <c r="E588" s="124">
        <v>32.5</v>
      </c>
      <c r="F588" s="100"/>
      <c r="G588" s="100"/>
      <c r="H588" s="101">
        <f t="shared" si="149"/>
        <v>0</v>
      </c>
      <c r="I588" s="101">
        <f t="shared" si="150"/>
        <v>0</v>
      </c>
      <c r="J588" s="101">
        <f t="shared" si="151"/>
        <v>0</v>
      </c>
      <c r="K588" s="110">
        <f t="shared" si="152"/>
        <v>0</v>
      </c>
    </row>
    <row r="589" spans="1:11" s="4" customFormat="1" ht="15.75" customHeight="1" outlineLevel="1">
      <c r="A589" s="120"/>
      <c r="B589" s="145" t="s">
        <v>618</v>
      </c>
      <c r="C589" s="122"/>
      <c r="D589" s="123"/>
      <c r="E589" s="124"/>
      <c r="F589" s="100"/>
      <c r="G589" s="100"/>
      <c r="H589" s="101">
        <f t="shared" si="149"/>
        <v>0</v>
      </c>
      <c r="I589" s="101">
        <f t="shared" si="150"/>
        <v>0</v>
      </c>
      <c r="J589" s="101">
        <f t="shared" si="151"/>
        <v>0</v>
      </c>
      <c r="K589" s="110">
        <f t="shared" si="152"/>
        <v>0</v>
      </c>
    </row>
    <row r="590" spans="1:11" s="4" customFormat="1" ht="15.75" customHeight="1" outlineLevel="1">
      <c r="A590" s="120" t="s">
        <v>12</v>
      </c>
      <c r="B590" s="121" t="s">
        <v>634</v>
      </c>
      <c r="C590" s="122"/>
      <c r="D590" s="123" t="s">
        <v>25</v>
      </c>
      <c r="E590" s="124">
        <v>80</v>
      </c>
      <c r="F590" s="100"/>
      <c r="G590" s="100"/>
      <c r="H590" s="101">
        <f t="shared" ref="H590:H592" si="153">F590+G590</f>
        <v>0</v>
      </c>
      <c r="I590" s="101">
        <f t="shared" ref="I590:I592" si="154">$E590*F590</f>
        <v>0</v>
      </c>
      <c r="J590" s="101">
        <f t="shared" ref="J590:J592" si="155">$E590*G590</f>
        <v>0</v>
      </c>
      <c r="K590" s="110">
        <f t="shared" ref="K590:K592" si="156">I590+J590</f>
        <v>0</v>
      </c>
    </row>
    <row r="591" spans="1:11" s="4" customFormat="1" ht="17" outlineLevel="1">
      <c r="A591" s="120" t="s">
        <v>7</v>
      </c>
      <c r="B591" s="121" t="s">
        <v>632</v>
      </c>
      <c r="C591" s="122"/>
      <c r="D591" s="123" t="s">
        <v>611</v>
      </c>
      <c r="E591" s="124">
        <v>108</v>
      </c>
      <c r="F591" s="100"/>
      <c r="G591" s="100"/>
      <c r="H591" s="101">
        <f t="shared" si="153"/>
        <v>0</v>
      </c>
      <c r="I591" s="101">
        <f t="shared" si="154"/>
        <v>0</v>
      </c>
      <c r="J591" s="101">
        <f t="shared" si="155"/>
        <v>0</v>
      </c>
      <c r="K591" s="110">
        <f t="shared" si="156"/>
        <v>0</v>
      </c>
    </row>
    <row r="592" spans="1:11" s="4" customFormat="1" ht="31.5" customHeight="1" outlineLevel="1">
      <c r="A592" s="120"/>
      <c r="B592" s="145" t="s">
        <v>635</v>
      </c>
      <c r="C592" s="122"/>
      <c r="D592" s="123"/>
      <c r="E592" s="124"/>
      <c r="F592" s="100"/>
      <c r="G592" s="100"/>
      <c r="H592" s="101">
        <f t="shared" si="153"/>
        <v>0</v>
      </c>
      <c r="I592" s="101">
        <f t="shared" si="154"/>
        <v>0</v>
      </c>
      <c r="J592" s="101">
        <f t="shared" si="155"/>
        <v>0</v>
      </c>
      <c r="K592" s="110">
        <f t="shared" si="156"/>
        <v>0</v>
      </c>
    </row>
    <row r="593" spans="1:11" s="4" customFormat="1" ht="15.75" customHeight="1" outlineLevel="1">
      <c r="A593" s="120" t="s">
        <v>12</v>
      </c>
      <c r="B593" s="121" t="s">
        <v>636</v>
      </c>
      <c r="C593" s="122"/>
      <c r="D593" s="123" t="s">
        <v>45</v>
      </c>
      <c r="E593" s="124">
        <v>156</v>
      </c>
      <c r="F593" s="100"/>
      <c r="G593" s="100"/>
      <c r="H593" s="101">
        <f t="shared" ref="H593:H594" si="157">F593+G593</f>
        <v>0</v>
      </c>
      <c r="I593" s="101">
        <f t="shared" ref="I593:I594" si="158">$E593*F593</f>
        <v>0</v>
      </c>
      <c r="J593" s="101">
        <f t="shared" ref="J593:J594" si="159">$E593*G593</f>
        <v>0</v>
      </c>
      <c r="K593" s="110">
        <f t="shared" ref="K593:K594" si="160">I593+J593</f>
        <v>0</v>
      </c>
    </row>
    <row r="594" spans="1:11" s="4" customFormat="1" ht="17" outlineLevel="1">
      <c r="A594" s="120" t="s">
        <v>7</v>
      </c>
      <c r="B594" s="121" t="s">
        <v>632</v>
      </c>
      <c r="C594" s="122"/>
      <c r="D594" s="123" t="s">
        <v>611</v>
      </c>
      <c r="E594" s="124">
        <v>26</v>
      </c>
      <c r="F594" s="100"/>
      <c r="G594" s="100"/>
      <c r="H594" s="101">
        <f t="shared" si="157"/>
        <v>0</v>
      </c>
      <c r="I594" s="101">
        <f t="shared" si="158"/>
        <v>0</v>
      </c>
      <c r="J594" s="101">
        <f t="shared" si="159"/>
        <v>0</v>
      </c>
      <c r="K594" s="110">
        <f t="shared" si="160"/>
        <v>0</v>
      </c>
    </row>
    <row r="595" spans="1:11" s="4" customFormat="1" ht="17" outlineLevel="1">
      <c r="A595" s="120" t="s">
        <v>6</v>
      </c>
      <c r="B595" s="147" t="s">
        <v>637</v>
      </c>
      <c r="C595" s="122"/>
      <c r="D595" s="123" t="s">
        <v>25</v>
      </c>
      <c r="E595" s="124">
        <v>23.4</v>
      </c>
      <c r="F595" s="100"/>
      <c r="G595" s="100"/>
      <c r="H595" s="101">
        <f t="shared" si="149"/>
        <v>0</v>
      </c>
      <c r="I595" s="101">
        <f t="shared" si="150"/>
        <v>0</v>
      </c>
      <c r="J595" s="101">
        <f t="shared" si="151"/>
        <v>0</v>
      </c>
      <c r="K595" s="110">
        <f t="shared" si="152"/>
        <v>0</v>
      </c>
    </row>
    <row r="596" spans="1:11" s="4" customFormat="1" ht="31.5" customHeight="1" outlineLevel="1">
      <c r="A596" s="120"/>
      <c r="B596" s="145" t="s">
        <v>619</v>
      </c>
      <c r="C596" s="122"/>
      <c r="D596" s="123"/>
      <c r="E596" s="124"/>
      <c r="F596" s="100"/>
      <c r="G596" s="100"/>
      <c r="H596" s="101">
        <f t="shared" si="149"/>
        <v>0</v>
      </c>
      <c r="I596" s="101">
        <f t="shared" si="150"/>
        <v>0</v>
      </c>
      <c r="J596" s="101">
        <f t="shared" si="151"/>
        <v>0</v>
      </c>
      <c r="K596" s="110">
        <f t="shared" si="152"/>
        <v>0</v>
      </c>
    </row>
    <row r="597" spans="1:11" s="4" customFormat="1" ht="15.75" customHeight="1" outlineLevel="1">
      <c r="A597" s="120" t="s">
        <v>12</v>
      </c>
      <c r="B597" s="121" t="s">
        <v>636</v>
      </c>
      <c r="C597" s="122"/>
      <c r="D597" s="123" t="s">
        <v>45</v>
      </c>
      <c r="E597" s="124">
        <v>63.7</v>
      </c>
      <c r="F597" s="100"/>
      <c r="G597" s="100"/>
      <c r="H597" s="101">
        <f t="shared" si="149"/>
        <v>0</v>
      </c>
      <c r="I597" s="101">
        <f t="shared" si="150"/>
        <v>0</v>
      </c>
      <c r="J597" s="101">
        <f t="shared" si="151"/>
        <v>0</v>
      </c>
      <c r="K597" s="110">
        <f t="shared" si="152"/>
        <v>0</v>
      </c>
    </row>
    <row r="598" spans="1:11" s="4" customFormat="1" ht="17" outlineLevel="1">
      <c r="A598" s="120" t="s">
        <v>6</v>
      </c>
      <c r="B598" s="147" t="s">
        <v>638</v>
      </c>
      <c r="C598" s="122"/>
      <c r="D598" s="123"/>
      <c r="E598" s="124"/>
      <c r="F598" s="100"/>
      <c r="G598" s="100"/>
      <c r="H598" s="101">
        <f t="shared" ref="H598" si="161">F598+G598</f>
        <v>0</v>
      </c>
      <c r="I598" s="101">
        <f>$E598*F598</f>
        <v>0</v>
      </c>
      <c r="J598" s="101">
        <f>$E598*G598</f>
        <v>0</v>
      </c>
      <c r="K598" s="110">
        <f t="shared" ref="K598" si="162">I598+J598</f>
        <v>0</v>
      </c>
    </row>
    <row r="599" spans="1:11" s="4" customFormat="1" ht="17" outlineLevel="1">
      <c r="A599" s="120" t="s">
        <v>7</v>
      </c>
      <c r="B599" s="121" t="s">
        <v>639</v>
      </c>
      <c r="C599" s="122"/>
      <c r="D599" s="123" t="s">
        <v>611</v>
      </c>
      <c r="E599" s="124">
        <v>23</v>
      </c>
      <c r="F599" s="100"/>
      <c r="G599" s="100"/>
      <c r="H599" s="101">
        <f t="shared" si="149"/>
        <v>0</v>
      </c>
      <c r="I599" s="101">
        <f t="shared" si="150"/>
        <v>0</v>
      </c>
      <c r="J599" s="101">
        <f t="shared" si="151"/>
        <v>0</v>
      </c>
      <c r="K599" s="110">
        <f t="shared" si="152"/>
        <v>0</v>
      </c>
    </row>
    <row r="600" spans="1:11" s="4" customFormat="1" ht="17" outlineLevel="1">
      <c r="A600" s="120" t="s">
        <v>7</v>
      </c>
      <c r="B600" s="121" t="s">
        <v>640</v>
      </c>
      <c r="C600" s="122" t="s">
        <v>641</v>
      </c>
      <c r="D600" s="123" t="s">
        <v>25</v>
      </c>
      <c r="E600" s="124">
        <v>0.75</v>
      </c>
      <c r="F600" s="100"/>
      <c r="G600" s="100"/>
      <c r="H600" s="101">
        <f t="shared" si="149"/>
        <v>0</v>
      </c>
      <c r="I600" s="101">
        <f t="shared" si="150"/>
        <v>0</v>
      </c>
      <c r="J600" s="101">
        <f t="shared" si="151"/>
        <v>0</v>
      </c>
      <c r="K600" s="110">
        <f t="shared" si="152"/>
        <v>0</v>
      </c>
    </row>
    <row r="601" spans="1:11" s="4" customFormat="1" ht="15.75" customHeight="1" outlineLevel="1">
      <c r="A601" s="120"/>
      <c r="B601" s="145" t="s">
        <v>642</v>
      </c>
      <c r="C601" s="122"/>
      <c r="D601" s="123"/>
      <c r="E601" s="124"/>
      <c r="F601" s="100"/>
      <c r="G601" s="100"/>
      <c r="H601" s="101">
        <f t="shared" si="149"/>
        <v>0</v>
      </c>
      <c r="I601" s="101">
        <f t="shared" si="150"/>
        <v>0</v>
      </c>
      <c r="J601" s="101">
        <f t="shared" si="151"/>
        <v>0</v>
      </c>
      <c r="K601" s="110">
        <f t="shared" si="152"/>
        <v>0</v>
      </c>
    </row>
    <row r="602" spans="1:11" s="4" customFormat="1" ht="25.5" customHeight="1" outlineLevel="1">
      <c r="A602" s="120" t="s">
        <v>12</v>
      </c>
      <c r="B602" s="121" t="s">
        <v>643</v>
      </c>
      <c r="C602" s="122"/>
      <c r="D602" s="123"/>
      <c r="E602" s="124"/>
      <c r="F602" s="100"/>
      <c r="G602" s="100"/>
      <c r="H602" s="101">
        <f t="shared" si="149"/>
        <v>0</v>
      </c>
      <c r="I602" s="101">
        <f t="shared" si="150"/>
        <v>0</v>
      </c>
      <c r="J602" s="101">
        <f t="shared" si="151"/>
        <v>0</v>
      </c>
      <c r="K602" s="110">
        <f t="shared" si="152"/>
        <v>0</v>
      </c>
    </row>
    <row r="603" spans="1:11" s="4" customFormat="1" ht="17" outlineLevel="1">
      <c r="A603" s="120" t="s">
        <v>13</v>
      </c>
      <c r="B603" s="121" t="s">
        <v>644</v>
      </c>
      <c r="C603" s="122"/>
      <c r="D603" s="123"/>
      <c r="E603" s="124"/>
      <c r="F603" s="100"/>
      <c r="G603" s="100"/>
      <c r="H603" s="101">
        <f t="shared" si="149"/>
        <v>0</v>
      </c>
      <c r="I603" s="101">
        <f t="shared" si="150"/>
        <v>0</v>
      </c>
      <c r="J603" s="101">
        <f t="shared" si="151"/>
        <v>0</v>
      </c>
      <c r="K603" s="110">
        <f t="shared" si="152"/>
        <v>0</v>
      </c>
    </row>
    <row r="604" spans="1:11" s="4" customFormat="1" ht="15.75" customHeight="1" outlineLevel="1">
      <c r="A604" s="120" t="s">
        <v>10</v>
      </c>
      <c r="B604" s="121" t="s">
        <v>335</v>
      </c>
      <c r="C604" s="122"/>
      <c r="D604" s="123" t="s">
        <v>45</v>
      </c>
      <c r="E604" s="124">
        <v>402.5</v>
      </c>
      <c r="F604" s="100"/>
      <c r="G604" s="100"/>
      <c r="H604" s="101">
        <f t="shared" si="149"/>
        <v>0</v>
      </c>
      <c r="I604" s="101">
        <f t="shared" si="150"/>
        <v>0</v>
      </c>
      <c r="J604" s="101">
        <f t="shared" si="151"/>
        <v>0</v>
      </c>
      <c r="K604" s="110">
        <f t="shared" si="152"/>
        <v>0</v>
      </c>
    </row>
    <row r="605" spans="1:11" s="4" customFormat="1" ht="15.75" customHeight="1" outlineLevel="1">
      <c r="A605" s="120"/>
      <c r="B605" s="145" t="s">
        <v>645</v>
      </c>
      <c r="C605" s="122"/>
      <c r="D605" s="123"/>
      <c r="E605" s="124"/>
      <c r="F605" s="100"/>
      <c r="G605" s="100"/>
      <c r="H605" s="101">
        <f t="shared" ref="H605:H606" si="163">F605+G605</f>
        <v>0</v>
      </c>
      <c r="I605" s="101">
        <f t="shared" ref="I605:I606" si="164">$E605*F605</f>
        <v>0</v>
      </c>
      <c r="J605" s="101">
        <f t="shared" ref="J605:J606" si="165">$E605*G605</f>
        <v>0</v>
      </c>
      <c r="K605" s="110">
        <f t="shared" ref="K605:K606" si="166">I605+J605</f>
        <v>0</v>
      </c>
    </row>
    <row r="606" spans="1:11" s="4" customFormat="1" ht="25.5" customHeight="1" outlineLevel="1">
      <c r="A606" s="120" t="s">
        <v>12</v>
      </c>
      <c r="B606" s="121" t="s">
        <v>646</v>
      </c>
      <c r="C606" s="122"/>
      <c r="D606" s="123"/>
      <c r="E606" s="124"/>
      <c r="F606" s="100"/>
      <c r="G606" s="100"/>
      <c r="H606" s="101">
        <f t="shared" si="163"/>
        <v>0</v>
      </c>
      <c r="I606" s="101">
        <f t="shared" si="164"/>
        <v>0</v>
      </c>
      <c r="J606" s="101">
        <f t="shared" si="165"/>
        <v>0</v>
      </c>
      <c r="K606" s="110">
        <f t="shared" si="166"/>
        <v>0</v>
      </c>
    </row>
    <row r="607" spans="1:11" s="4" customFormat="1" ht="17" outlineLevel="1">
      <c r="A607" s="120" t="s">
        <v>109</v>
      </c>
      <c r="B607" s="121" t="s">
        <v>23</v>
      </c>
      <c r="C607" s="122"/>
      <c r="D607" s="123"/>
      <c r="E607" s="124"/>
      <c r="F607" s="100"/>
      <c r="G607" s="100"/>
      <c r="H607" s="101">
        <f t="shared" si="149"/>
        <v>0</v>
      </c>
      <c r="I607" s="101">
        <f t="shared" si="150"/>
        <v>0</v>
      </c>
      <c r="J607" s="101">
        <f t="shared" si="151"/>
        <v>0</v>
      </c>
      <c r="K607" s="110">
        <f t="shared" si="152"/>
        <v>0</v>
      </c>
    </row>
    <row r="608" spans="1:11" s="4" customFormat="1" ht="17" outlineLevel="1">
      <c r="A608" s="120" t="s">
        <v>115</v>
      </c>
      <c r="B608" s="121" t="s">
        <v>647</v>
      </c>
      <c r="C608" s="122"/>
      <c r="D608" s="123"/>
      <c r="E608" s="124"/>
      <c r="F608" s="100"/>
      <c r="G608" s="100"/>
      <c r="H608" s="101">
        <f t="shared" si="149"/>
        <v>0</v>
      </c>
      <c r="I608" s="101">
        <f t="shared" si="150"/>
        <v>0</v>
      </c>
      <c r="J608" s="101">
        <f t="shared" si="151"/>
        <v>0</v>
      </c>
      <c r="K608" s="110">
        <f t="shared" si="152"/>
        <v>0</v>
      </c>
    </row>
    <row r="609" spans="1:11" s="4" customFormat="1" ht="17" outlineLevel="1">
      <c r="A609" s="120" t="s">
        <v>116</v>
      </c>
      <c r="B609" s="121" t="s">
        <v>648</v>
      </c>
      <c r="C609" s="122"/>
      <c r="D609" s="123" t="s">
        <v>45</v>
      </c>
      <c r="E609" s="124">
        <v>842</v>
      </c>
      <c r="F609" s="100"/>
      <c r="G609" s="100"/>
      <c r="H609" s="101">
        <f t="shared" si="149"/>
        <v>0</v>
      </c>
      <c r="I609" s="101">
        <f t="shared" si="150"/>
        <v>0</v>
      </c>
      <c r="J609" s="101">
        <f t="shared" si="151"/>
        <v>0</v>
      </c>
      <c r="K609" s="110">
        <f t="shared" si="152"/>
        <v>0</v>
      </c>
    </row>
    <row r="610" spans="1:11" s="4" customFormat="1" ht="17" outlineLevel="1">
      <c r="A610" s="125" t="s">
        <v>117</v>
      </c>
      <c r="B610" s="121" t="s">
        <v>632</v>
      </c>
      <c r="C610" s="127"/>
      <c r="D610" s="128" t="s">
        <v>45</v>
      </c>
      <c r="E610" s="129">
        <v>109</v>
      </c>
      <c r="F610" s="111"/>
      <c r="G610" s="111"/>
      <c r="H610" s="112">
        <f t="shared" si="149"/>
        <v>0</v>
      </c>
      <c r="I610" s="112">
        <f t="shared" si="150"/>
        <v>0</v>
      </c>
      <c r="J610" s="112">
        <f t="shared" si="151"/>
        <v>0</v>
      </c>
      <c r="K610" s="113">
        <f t="shared" si="152"/>
        <v>0</v>
      </c>
    </row>
    <row r="611" spans="1:11" s="4" customFormat="1" ht="15.75" customHeight="1" outlineLevel="1">
      <c r="A611" s="120" t="s">
        <v>12</v>
      </c>
      <c r="B611" s="147" t="s">
        <v>631</v>
      </c>
      <c r="C611" s="122"/>
      <c r="D611" s="123" t="s">
        <v>611</v>
      </c>
      <c r="E611" s="124">
        <v>258.5</v>
      </c>
      <c r="F611" s="100"/>
      <c r="G611" s="100"/>
      <c r="H611" s="101">
        <f t="shared" si="146"/>
        <v>0</v>
      </c>
      <c r="I611" s="101">
        <f t="shared" si="147"/>
        <v>0</v>
      </c>
      <c r="J611" s="101">
        <f t="shared" si="147"/>
        <v>0</v>
      </c>
      <c r="K611" s="110">
        <f t="shared" si="148"/>
        <v>0</v>
      </c>
    </row>
    <row r="612" spans="1:11" s="4" customFormat="1" ht="17" outlineLevel="1">
      <c r="A612" s="120" t="s">
        <v>13</v>
      </c>
      <c r="B612" s="121" t="s">
        <v>649</v>
      </c>
      <c r="C612" s="122"/>
      <c r="D612" s="123"/>
      <c r="E612" s="124"/>
      <c r="F612" s="100"/>
      <c r="G612" s="100"/>
      <c r="H612" s="101">
        <f t="shared" si="146"/>
        <v>0</v>
      </c>
      <c r="I612" s="101">
        <f t="shared" si="147"/>
        <v>0</v>
      </c>
      <c r="J612" s="101">
        <f t="shared" si="147"/>
        <v>0</v>
      </c>
      <c r="K612" s="110">
        <f t="shared" si="148"/>
        <v>0</v>
      </c>
    </row>
    <row r="613" spans="1:11" s="4" customFormat="1" ht="15.75" customHeight="1" outlineLevel="1">
      <c r="A613" s="120"/>
      <c r="B613" s="145" t="s">
        <v>650</v>
      </c>
      <c r="C613" s="122"/>
      <c r="D613" s="123"/>
      <c r="E613" s="124"/>
      <c r="F613" s="100"/>
      <c r="G613" s="100"/>
      <c r="H613" s="101">
        <f t="shared" si="146"/>
        <v>0</v>
      </c>
      <c r="I613" s="101">
        <f t="shared" si="147"/>
        <v>0</v>
      </c>
      <c r="J613" s="101">
        <f t="shared" si="147"/>
        <v>0</v>
      </c>
      <c r="K613" s="110">
        <f t="shared" si="148"/>
        <v>0</v>
      </c>
    </row>
    <row r="614" spans="1:11" s="4" customFormat="1" ht="25.5" customHeight="1" outlineLevel="1">
      <c r="A614" s="120" t="s">
        <v>12</v>
      </c>
      <c r="B614" s="121" t="s">
        <v>651</v>
      </c>
      <c r="C614" s="122"/>
      <c r="D614" s="123" t="s">
        <v>45</v>
      </c>
      <c r="E614" s="124">
        <v>57</v>
      </c>
      <c r="F614" s="100"/>
      <c r="G614" s="100"/>
      <c r="H614" s="101">
        <f t="shared" si="146"/>
        <v>0</v>
      </c>
      <c r="I614" s="101">
        <f t="shared" si="147"/>
        <v>0</v>
      </c>
      <c r="J614" s="101">
        <f t="shared" si="147"/>
        <v>0</v>
      </c>
      <c r="K614" s="110">
        <f t="shared" si="148"/>
        <v>0</v>
      </c>
    </row>
    <row r="615" spans="1:11" s="4" customFormat="1" ht="17" outlineLevel="1">
      <c r="A615" s="120" t="s">
        <v>13</v>
      </c>
      <c r="B615" s="121" t="s">
        <v>653</v>
      </c>
      <c r="C615" s="122"/>
      <c r="D615" s="123" t="s">
        <v>45</v>
      </c>
      <c r="E615" s="124">
        <v>57</v>
      </c>
      <c r="F615" s="100"/>
      <c r="G615" s="100"/>
      <c r="H615" s="101">
        <f t="shared" si="146"/>
        <v>0</v>
      </c>
      <c r="I615" s="101">
        <f t="shared" si="147"/>
        <v>0</v>
      </c>
      <c r="J615" s="101">
        <f t="shared" si="147"/>
        <v>0</v>
      </c>
      <c r="K615" s="110">
        <f t="shared" si="148"/>
        <v>0</v>
      </c>
    </row>
    <row r="616" spans="1:11" s="4" customFormat="1" ht="15.75" customHeight="1" outlineLevel="1">
      <c r="A616" s="120" t="s">
        <v>10</v>
      </c>
      <c r="B616" s="121" t="s">
        <v>652</v>
      </c>
      <c r="C616" s="122"/>
      <c r="D616" s="123" t="s">
        <v>45</v>
      </c>
      <c r="E616" s="124">
        <v>9</v>
      </c>
      <c r="F616" s="100"/>
      <c r="G616" s="100"/>
      <c r="H616" s="101">
        <f t="shared" si="146"/>
        <v>0</v>
      </c>
      <c r="I616" s="101">
        <f t="shared" si="147"/>
        <v>0</v>
      </c>
      <c r="J616" s="101">
        <f t="shared" si="147"/>
        <v>0</v>
      </c>
      <c r="K616" s="110">
        <f t="shared" si="148"/>
        <v>0</v>
      </c>
    </row>
    <row r="617" spans="1:11" s="4" customFormat="1" ht="17" outlineLevel="1">
      <c r="A617" s="120" t="s">
        <v>109</v>
      </c>
      <c r="B617" s="121"/>
      <c r="C617" s="122"/>
      <c r="D617" s="123"/>
      <c r="E617" s="124"/>
      <c r="F617" s="100"/>
      <c r="G617" s="100"/>
      <c r="H617" s="101">
        <f t="shared" si="146"/>
        <v>0</v>
      </c>
      <c r="I617" s="101">
        <f t="shared" si="147"/>
        <v>0</v>
      </c>
      <c r="J617" s="101">
        <f t="shared" si="147"/>
        <v>0</v>
      </c>
      <c r="K617" s="110">
        <f t="shared" si="148"/>
        <v>0</v>
      </c>
    </row>
    <row r="618" spans="1:11" s="4" customFormat="1" ht="17" outlineLevel="1">
      <c r="A618" s="120" t="s">
        <v>115</v>
      </c>
      <c r="B618" s="121"/>
      <c r="C618" s="122"/>
      <c r="D618" s="123"/>
      <c r="E618" s="124"/>
      <c r="F618" s="100"/>
      <c r="G618" s="100"/>
      <c r="H618" s="101">
        <f t="shared" si="146"/>
        <v>0</v>
      </c>
      <c r="I618" s="101">
        <f t="shared" si="147"/>
        <v>0</v>
      </c>
      <c r="J618" s="101">
        <f t="shared" si="147"/>
        <v>0</v>
      </c>
      <c r="K618" s="110">
        <f t="shared" si="148"/>
        <v>0</v>
      </c>
    </row>
    <row r="619" spans="1:11" s="4" customFormat="1" ht="17" outlineLevel="1">
      <c r="A619" s="120" t="s">
        <v>116</v>
      </c>
      <c r="B619" s="121"/>
      <c r="C619" s="122"/>
      <c r="D619" s="123"/>
      <c r="E619" s="124"/>
      <c r="F619" s="100"/>
      <c r="G619" s="100"/>
      <c r="H619" s="101">
        <f t="shared" si="146"/>
        <v>0</v>
      </c>
      <c r="I619" s="101">
        <f t="shared" si="147"/>
        <v>0</v>
      </c>
      <c r="J619" s="101">
        <f t="shared" si="147"/>
        <v>0</v>
      </c>
      <c r="K619" s="110">
        <f t="shared" si="148"/>
        <v>0</v>
      </c>
    </row>
    <row r="620" spans="1:11" s="4" customFormat="1" ht="17" outlineLevel="1">
      <c r="A620" s="125" t="s">
        <v>117</v>
      </c>
      <c r="B620" s="126"/>
      <c r="C620" s="127"/>
      <c r="D620" s="128"/>
      <c r="E620" s="129"/>
      <c r="F620" s="111"/>
      <c r="G620" s="111"/>
      <c r="H620" s="112">
        <f t="shared" si="146"/>
        <v>0</v>
      </c>
      <c r="I620" s="112">
        <f t="shared" si="147"/>
        <v>0</v>
      </c>
      <c r="J620" s="112">
        <f t="shared" si="147"/>
        <v>0</v>
      </c>
      <c r="K620" s="113">
        <f t="shared" si="148"/>
        <v>0</v>
      </c>
    </row>
    <row r="621" spans="1:11" s="4" customFormat="1" ht="43" thickBot="1">
      <c r="A621" s="84"/>
      <c r="B621" s="46" t="s">
        <v>166</v>
      </c>
      <c r="C621" s="82"/>
      <c r="D621" s="72"/>
      <c r="E621" s="47"/>
      <c r="F621" s="114"/>
      <c r="G621" s="114"/>
      <c r="H621" s="114"/>
      <c r="I621" s="114"/>
      <c r="J621" s="114"/>
      <c r="K621" s="115">
        <f>SUM(K580:K620)</f>
        <v>0</v>
      </c>
    </row>
    <row r="622" spans="1:11" ht="25">
      <c r="A622" s="383" t="s">
        <v>519</v>
      </c>
      <c r="B622" s="384"/>
      <c r="C622" s="384"/>
      <c r="D622" s="384"/>
      <c r="E622" s="385"/>
      <c r="F622" s="385"/>
      <c r="G622" s="385"/>
      <c r="H622" s="385"/>
      <c r="I622" s="385"/>
      <c r="J622" s="385"/>
      <c r="K622" s="58"/>
    </row>
    <row r="623" spans="1:11" ht="17" outlineLevel="1">
      <c r="A623" s="50">
        <v>1</v>
      </c>
      <c r="B623" s="51" t="s">
        <v>71</v>
      </c>
      <c r="C623" s="51"/>
      <c r="D623" s="51" t="s">
        <v>72</v>
      </c>
      <c r="E623" s="386"/>
      <c r="F623" s="387"/>
      <c r="G623" s="387"/>
      <c r="H623" s="387"/>
      <c r="I623" s="387"/>
      <c r="J623" s="387"/>
      <c r="K623" s="387"/>
    </row>
    <row r="624" spans="1:11" ht="17" outlineLevel="1">
      <c r="A624" s="50">
        <v>2</v>
      </c>
      <c r="B624" s="51" t="s">
        <v>73</v>
      </c>
      <c r="C624" s="51"/>
      <c r="D624" s="51" t="s">
        <v>74</v>
      </c>
      <c r="E624" s="375"/>
      <c r="F624" s="376"/>
      <c r="G624" s="376"/>
      <c r="H624" s="376"/>
      <c r="I624" s="376"/>
      <c r="J624" s="376"/>
      <c r="K624" s="376"/>
    </row>
    <row r="625" spans="1:11" ht="34" outlineLevel="1">
      <c r="A625" s="50">
        <v>3</v>
      </c>
      <c r="B625" s="51" t="s">
        <v>75</v>
      </c>
      <c r="C625" s="51"/>
      <c r="D625" s="51" t="s">
        <v>76</v>
      </c>
      <c r="E625" s="375"/>
      <c r="F625" s="376"/>
      <c r="G625" s="376"/>
      <c r="H625" s="376"/>
      <c r="I625" s="376"/>
      <c r="J625" s="376"/>
      <c r="K625" s="376"/>
    </row>
    <row r="626" spans="1:11" ht="17" outlineLevel="1">
      <c r="A626" s="50">
        <v>4</v>
      </c>
      <c r="B626" s="52" t="s">
        <v>77</v>
      </c>
      <c r="C626" s="52"/>
      <c r="D626" s="52" t="s">
        <v>78</v>
      </c>
      <c r="E626" s="375"/>
      <c r="F626" s="376"/>
      <c r="G626" s="376"/>
      <c r="H626" s="376"/>
      <c r="I626" s="376"/>
      <c r="J626" s="376"/>
      <c r="K626" s="376"/>
    </row>
    <row r="627" spans="1:11" ht="17" outlineLevel="1">
      <c r="A627" s="50">
        <v>5</v>
      </c>
      <c r="B627" s="52" t="s">
        <v>102</v>
      </c>
      <c r="C627" s="52"/>
      <c r="D627" s="52" t="s">
        <v>74</v>
      </c>
      <c r="E627" s="375"/>
      <c r="F627" s="376"/>
      <c r="G627" s="376"/>
      <c r="H627" s="376"/>
      <c r="I627" s="376"/>
      <c r="J627" s="376"/>
      <c r="K627" s="376"/>
    </row>
    <row r="628" spans="1:11" ht="34" outlineLevel="1">
      <c r="A628" s="50">
        <v>6</v>
      </c>
      <c r="B628" s="51" t="s">
        <v>79</v>
      </c>
      <c r="C628" s="51"/>
      <c r="D628" s="51" t="s">
        <v>80</v>
      </c>
      <c r="E628" s="375"/>
      <c r="F628" s="376"/>
      <c r="G628" s="376"/>
      <c r="H628" s="376"/>
      <c r="I628" s="376"/>
      <c r="J628" s="376"/>
      <c r="K628" s="376"/>
    </row>
    <row r="629" spans="1:11" ht="34" outlineLevel="1">
      <c r="A629" s="50">
        <v>7</v>
      </c>
      <c r="B629" s="52" t="s">
        <v>81</v>
      </c>
      <c r="C629" s="52"/>
      <c r="D629" s="52" t="s">
        <v>82</v>
      </c>
      <c r="E629" s="375"/>
      <c r="F629" s="376"/>
      <c r="G629" s="376"/>
      <c r="H629" s="376"/>
      <c r="I629" s="376"/>
      <c r="J629" s="376"/>
      <c r="K629" s="376"/>
    </row>
    <row r="630" spans="1:11" ht="17" outlineLevel="1">
      <c r="A630" s="50">
        <v>8</v>
      </c>
      <c r="B630" s="51" t="s">
        <v>83</v>
      </c>
      <c r="C630" s="51"/>
      <c r="D630" s="51" t="s">
        <v>80</v>
      </c>
      <c r="E630" s="375"/>
      <c r="F630" s="376"/>
      <c r="G630" s="376"/>
      <c r="H630" s="376"/>
      <c r="I630" s="376"/>
      <c r="J630" s="376"/>
      <c r="K630" s="376"/>
    </row>
    <row r="631" spans="1:11" ht="17" outlineLevel="1">
      <c r="A631" s="50">
        <v>9</v>
      </c>
      <c r="B631" s="51" t="s">
        <v>103</v>
      </c>
      <c r="C631" s="51"/>
      <c r="D631" s="51" t="s">
        <v>84</v>
      </c>
      <c r="E631" s="375"/>
      <c r="F631" s="376"/>
      <c r="G631" s="376"/>
      <c r="H631" s="376"/>
      <c r="I631" s="376"/>
      <c r="J631" s="376"/>
      <c r="K631" s="376"/>
    </row>
    <row r="632" spans="1:11" ht="51" outlineLevel="1">
      <c r="A632" s="50">
        <v>10</v>
      </c>
      <c r="B632" s="51" t="s">
        <v>85</v>
      </c>
      <c r="C632" s="51"/>
      <c r="D632" s="51" t="s">
        <v>86</v>
      </c>
      <c r="E632" s="375"/>
      <c r="F632" s="376"/>
      <c r="G632" s="376"/>
      <c r="H632" s="376"/>
      <c r="I632" s="376"/>
      <c r="J632" s="376"/>
      <c r="K632" s="376"/>
    </row>
    <row r="633" spans="1:11" ht="34" outlineLevel="1">
      <c r="A633" s="50">
        <v>11</v>
      </c>
      <c r="B633" s="51" t="s">
        <v>104</v>
      </c>
      <c r="C633" s="51"/>
      <c r="D633" s="51" t="s">
        <v>87</v>
      </c>
      <c r="E633" s="375"/>
      <c r="F633" s="376"/>
      <c r="G633" s="376"/>
      <c r="H633" s="376"/>
      <c r="I633" s="376"/>
      <c r="J633" s="376"/>
      <c r="K633" s="376"/>
    </row>
    <row r="634" spans="1:11" ht="34" outlineLevel="1">
      <c r="A634" s="50">
        <v>12</v>
      </c>
      <c r="B634" s="51" t="s">
        <v>88</v>
      </c>
      <c r="C634" s="51"/>
      <c r="D634" s="51" t="s">
        <v>89</v>
      </c>
      <c r="E634" s="375"/>
      <c r="F634" s="376"/>
      <c r="G634" s="376"/>
      <c r="H634" s="376"/>
      <c r="I634" s="376"/>
      <c r="J634" s="376"/>
      <c r="K634" s="376"/>
    </row>
    <row r="635" spans="1:11" ht="17" outlineLevel="1">
      <c r="A635" s="50">
        <v>13</v>
      </c>
      <c r="B635" s="53" t="s">
        <v>90</v>
      </c>
      <c r="C635" s="53"/>
      <c r="D635" s="53" t="s">
        <v>91</v>
      </c>
      <c r="E635" s="375"/>
      <c r="F635" s="376"/>
      <c r="G635" s="376"/>
      <c r="H635" s="376"/>
      <c r="I635" s="376"/>
      <c r="J635" s="376"/>
      <c r="K635" s="376"/>
    </row>
    <row r="636" spans="1:11" ht="34" outlineLevel="1">
      <c r="A636" s="50">
        <v>14</v>
      </c>
      <c r="B636" s="53" t="s">
        <v>92</v>
      </c>
      <c r="C636" s="53"/>
      <c r="D636" s="53" t="s">
        <v>93</v>
      </c>
      <c r="E636" s="375"/>
      <c r="F636" s="376"/>
      <c r="G636" s="376"/>
      <c r="H636" s="376"/>
      <c r="I636" s="376"/>
      <c r="J636" s="376"/>
      <c r="K636" s="376"/>
    </row>
    <row r="637" spans="1:11" ht="17" outlineLevel="1">
      <c r="A637" s="50">
        <v>15</v>
      </c>
      <c r="B637" s="51" t="s">
        <v>94</v>
      </c>
      <c r="C637" s="51"/>
      <c r="D637" s="51" t="s">
        <v>95</v>
      </c>
      <c r="E637" s="375"/>
      <c r="F637" s="376"/>
      <c r="G637" s="376"/>
      <c r="H637" s="376"/>
      <c r="I637" s="376"/>
      <c r="J637" s="376"/>
      <c r="K637" s="376"/>
    </row>
    <row r="638" spans="1:11" ht="17" outlineLevel="1">
      <c r="A638" s="50">
        <v>16</v>
      </c>
      <c r="B638" s="54" t="s">
        <v>96</v>
      </c>
      <c r="C638" s="54"/>
      <c r="D638" s="54"/>
      <c r="E638" s="375"/>
      <c r="F638" s="376"/>
      <c r="G638" s="376"/>
      <c r="H638" s="376"/>
      <c r="I638" s="376"/>
      <c r="J638" s="376"/>
      <c r="K638" s="376"/>
    </row>
    <row r="639" spans="1:11" ht="17" outlineLevel="1">
      <c r="A639" s="50">
        <v>17</v>
      </c>
      <c r="B639" s="52" t="s">
        <v>97</v>
      </c>
      <c r="C639" s="52"/>
      <c r="D639" s="52"/>
      <c r="E639" s="375"/>
      <c r="F639" s="376"/>
      <c r="G639" s="376"/>
      <c r="H639" s="376"/>
      <c r="I639" s="376"/>
      <c r="J639" s="376"/>
      <c r="K639" s="376"/>
    </row>
    <row r="640" spans="1:11" ht="17" outlineLevel="1">
      <c r="A640" s="50">
        <v>18</v>
      </c>
      <c r="B640" s="51" t="s">
        <v>98</v>
      </c>
      <c r="C640" s="51"/>
      <c r="D640" s="51"/>
      <c r="E640" s="375"/>
      <c r="F640" s="376"/>
      <c r="G640" s="376"/>
      <c r="H640" s="376"/>
      <c r="I640" s="376"/>
      <c r="J640" s="376"/>
      <c r="K640" s="376"/>
    </row>
    <row r="641" spans="1:11" ht="17" outlineLevel="1">
      <c r="A641" s="50">
        <v>19</v>
      </c>
      <c r="B641" s="51" t="s">
        <v>99</v>
      </c>
      <c r="C641" s="51"/>
      <c r="D641" s="55"/>
      <c r="E641" s="375"/>
      <c r="F641" s="376"/>
      <c r="G641" s="376"/>
      <c r="H641" s="376"/>
      <c r="I641" s="376"/>
      <c r="J641" s="376"/>
      <c r="K641" s="376"/>
    </row>
    <row r="642" spans="1:11" ht="17" outlineLevel="1">
      <c r="A642" s="50">
        <v>20</v>
      </c>
      <c r="B642" s="51" t="s">
        <v>100</v>
      </c>
      <c r="C642" s="51"/>
      <c r="D642" s="51"/>
      <c r="E642" s="375"/>
      <c r="F642" s="376"/>
      <c r="G642" s="376"/>
      <c r="H642" s="376"/>
      <c r="I642" s="376"/>
      <c r="J642" s="376"/>
      <c r="K642" s="376"/>
    </row>
    <row r="643" spans="1:11" ht="17" outlineLevel="1">
      <c r="A643" s="50">
        <v>21</v>
      </c>
      <c r="B643" s="51" t="s">
        <v>101</v>
      </c>
      <c r="C643" s="51"/>
      <c r="D643" s="51"/>
      <c r="E643" s="375"/>
      <c r="F643" s="376"/>
      <c r="G643" s="376"/>
      <c r="H643" s="376"/>
      <c r="I643" s="376"/>
      <c r="J643" s="376"/>
      <c r="K643" s="376"/>
    </row>
  </sheetData>
  <autoFilter ref="E9:E392" xr:uid="{00000000-0009-0000-0000-000004000000}"/>
  <mergeCells count="39">
    <mergeCell ref="A2:K2"/>
    <mergeCell ref="A3:K3"/>
    <mergeCell ref="A4:K4"/>
    <mergeCell ref="A5:A7"/>
    <mergeCell ref="B5:B7"/>
    <mergeCell ref="C5:C7"/>
    <mergeCell ref="D5:D7"/>
    <mergeCell ref="E5:E7"/>
    <mergeCell ref="F5:K5"/>
    <mergeCell ref="F6:G6"/>
    <mergeCell ref="E626:K626"/>
    <mergeCell ref="H6:H7"/>
    <mergeCell ref="I6:J6"/>
    <mergeCell ref="K6:K7"/>
    <mergeCell ref="A8:D8"/>
    <mergeCell ref="A9:D9"/>
    <mergeCell ref="A394:D394"/>
    <mergeCell ref="A432:D432"/>
    <mergeCell ref="A622:J622"/>
    <mergeCell ref="E623:K623"/>
    <mergeCell ref="E624:K624"/>
    <mergeCell ref="E625:K625"/>
    <mergeCell ref="E638:K638"/>
    <mergeCell ref="E627:K627"/>
    <mergeCell ref="E628:K628"/>
    <mergeCell ref="E629:K629"/>
    <mergeCell ref="E630:K630"/>
    <mergeCell ref="E631:K631"/>
    <mergeCell ref="E632:K632"/>
    <mergeCell ref="E633:K633"/>
    <mergeCell ref="E634:K634"/>
    <mergeCell ref="E635:K635"/>
    <mergeCell ref="E636:K636"/>
    <mergeCell ref="E637:K637"/>
    <mergeCell ref="E639:K639"/>
    <mergeCell ref="E640:K640"/>
    <mergeCell ref="E641:K641"/>
    <mergeCell ref="E642:K642"/>
    <mergeCell ref="E643:K643"/>
  </mergeCells>
  <pageMargins left="0.35433070866141736" right="0.15748031496062992" top="0.39370078740157483" bottom="0.39370078740157483" header="0.51181102362204722" footer="0.51181102362204722"/>
  <pageSetup paperSize="9" scale="3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K581"/>
  <sheetViews>
    <sheetView view="pageBreakPreview" zoomScale="85" zoomScaleNormal="85" zoomScaleSheetLayoutView="85" workbookViewId="0">
      <pane xSplit="5" ySplit="8" topLeftCell="F517" activePane="bottomRight" state="frozen"/>
      <selection pane="topRight" activeCell="E1" sqref="E1"/>
      <selection pane="bottomLeft" activeCell="A11" sqref="A11"/>
      <selection pane="bottomRight" activeCell="A544" sqref="A544:XFD544"/>
    </sheetView>
  </sheetViews>
  <sheetFormatPr baseColWidth="10" defaultColWidth="9.1640625" defaultRowHeight="16" outlineLevelRow="4"/>
  <cols>
    <col min="1" max="1" width="11.33203125" style="1" bestFit="1" customWidth="1"/>
    <col min="2" max="2" width="56.5" style="1" customWidth="1"/>
    <col min="3" max="3" width="47.5" style="3" customWidth="1"/>
    <col min="4" max="4" width="17.33203125" style="1" customWidth="1"/>
    <col min="5" max="5" width="13.5" style="1" customWidth="1"/>
    <col min="6" max="6" width="16.83203125" style="3" customWidth="1"/>
    <col min="7" max="7" width="18" style="3" customWidth="1"/>
    <col min="8" max="8" width="18.5" style="3" customWidth="1"/>
    <col min="9" max="9" width="18.83203125" style="3" customWidth="1"/>
    <col min="10" max="10" width="19.6640625" style="3" customWidth="1"/>
    <col min="11" max="11" width="24.5" style="12" customWidth="1"/>
    <col min="12" max="16384" width="9.1640625" style="1"/>
  </cols>
  <sheetData>
    <row r="1" spans="1:11">
      <c r="A1" s="20" t="s">
        <v>1</v>
      </c>
      <c r="B1" s="20"/>
      <c r="C1" s="24"/>
      <c r="D1" s="21"/>
      <c r="E1" s="21"/>
      <c r="F1" s="22"/>
      <c r="G1" s="22"/>
      <c r="H1" s="22"/>
      <c r="I1" s="22"/>
      <c r="J1" s="22"/>
      <c r="K1" s="23"/>
    </row>
    <row r="2" spans="1:11" ht="20">
      <c r="A2" s="388" t="s">
        <v>21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0">
      <c r="A3" s="389" t="s">
        <v>22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>
      <c r="A4" s="390" t="s">
        <v>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20.25" customHeight="1">
      <c r="A5" s="391" t="s">
        <v>15</v>
      </c>
      <c r="B5" s="392" t="s">
        <v>0</v>
      </c>
      <c r="C5" s="393" t="s">
        <v>20</v>
      </c>
      <c r="D5" s="392" t="s">
        <v>3</v>
      </c>
      <c r="E5" s="396" t="s">
        <v>4</v>
      </c>
      <c r="F5" s="397" t="s">
        <v>14</v>
      </c>
      <c r="G5" s="397"/>
      <c r="H5" s="397"/>
      <c r="I5" s="397"/>
      <c r="J5" s="397"/>
      <c r="K5" s="397"/>
    </row>
    <row r="6" spans="1:11" ht="15.75" customHeight="1">
      <c r="A6" s="392"/>
      <c r="B6" s="392"/>
      <c r="C6" s="394"/>
      <c r="D6" s="392"/>
      <c r="E6" s="396"/>
      <c r="F6" s="377" t="s">
        <v>19</v>
      </c>
      <c r="G6" s="398"/>
      <c r="H6" s="377" t="s">
        <v>17</v>
      </c>
      <c r="I6" s="377" t="s">
        <v>16</v>
      </c>
      <c r="J6" s="377"/>
      <c r="K6" s="377" t="s">
        <v>18</v>
      </c>
    </row>
    <row r="7" spans="1:11" ht="34">
      <c r="A7" s="392"/>
      <c r="B7" s="392"/>
      <c r="C7" s="395"/>
      <c r="D7" s="392"/>
      <c r="E7" s="396"/>
      <c r="F7" s="43" t="s">
        <v>48</v>
      </c>
      <c r="G7" s="43" t="s">
        <v>5</v>
      </c>
      <c r="H7" s="377"/>
      <c r="I7" s="43" t="s">
        <v>48</v>
      </c>
      <c r="J7" s="43" t="s">
        <v>5</v>
      </c>
      <c r="K7" s="377"/>
    </row>
    <row r="8" spans="1:11" ht="25.5" customHeight="1">
      <c r="A8" s="378" t="s">
        <v>168</v>
      </c>
      <c r="B8" s="379"/>
      <c r="C8" s="379"/>
      <c r="D8" s="379"/>
      <c r="E8" s="57"/>
      <c r="F8" s="86"/>
      <c r="G8" s="86"/>
      <c r="H8" s="86"/>
      <c r="I8" s="86"/>
      <c r="J8" s="86"/>
      <c r="K8" s="87">
        <f>K546+K559</f>
        <v>0</v>
      </c>
    </row>
    <row r="9" spans="1:11" ht="15.75" customHeight="1">
      <c r="A9" s="380" t="s">
        <v>168</v>
      </c>
      <c r="B9" s="381"/>
      <c r="C9" s="381"/>
      <c r="D9" s="382"/>
      <c r="E9" s="56"/>
      <c r="F9" s="88"/>
      <c r="G9" s="88"/>
      <c r="H9" s="88"/>
      <c r="I9" s="88"/>
      <c r="J9" s="88"/>
      <c r="K9" s="89">
        <f>K10+K39+K301+K323+K376</f>
        <v>0</v>
      </c>
    </row>
    <row r="10" spans="1:11" s="14" customFormat="1" ht="17" outlineLevel="1">
      <c r="A10" s="13" t="s">
        <v>10</v>
      </c>
      <c r="B10" s="30" t="s">
        <v>59</v>
      </c>
      <c r="C10" s="67"/>
      <c r="D10" s="59" t="s">
        <v>11</v>
      </c>
      <c r="E10" s="44">
        <f>IF((E11+E13+E14+E15+E16+E17+E19+E20+E22+E23+E24+E25+E27+E28+E29+E30)&gt;0,1,0)</f>
        <v>0</v>
      </c>
      <c r="F10" s="90">
        <f>IF(E10&gt;0,I10/E10,0)</f>
        <v>0</v>
      </c>
      <c r="G10" s="90">
        <f>IF(E10&gt;0,J10/E10,0)</f>
        <v>0</v>
      </c>
      <c r="H10" s="90">
        <f>F10+G10</f>
        <v>0</v>
      </c>
      <c r="I10" s="90">
        <f>SUM(I11:I39)-I39</f>
        <v>0</v>
      </c>
      <c r="J10" s="90">
        <f>SUM(J11:J39)-J39</f>
        <v>0</v>
      </c>
      <c r="K10" s="91">
        <f>I10+J10</f>
        <v>0</v>
      </c>
    </row>
    <row r="11" spans="1:11" ht="68" outlineLevel="2">
      <c r="A11" s="39" t="s">
        <v>49</v>
      </c>
      <c r="B11" s="31" t="s">
        <v>585</v>
      </c>
      <c r="C11" s="68"/>
      <c r="D11" s="60" t="s">
        <v>25</v>
      </c>
      <c r="E11" s="8"/>
      <c r="F11" s="92"/>
      <c r="G11" s="92"/>
      <c r="H11" s="93">
        <f>F11+G11</f>
        <v>0</v>
      </c>
      <c r="I11" s="93">
        <f t="shared" ref="I11" si="0">$E11*F11</f>
        <v>0</v>
      </c>
      <c r="J11" s="93">
        <f t="shared" ref="J11" si="1">$E11*G11</f>
        <v>0</v>
      </c>
      <c r="K11" s="94">
        <f>I11+J11</f>
        <v>0</v>
      </c>
    </row>
    <row r="12" spans="1:11" ht="17" outlineLevel="2">
      <c r="A12" s="39" t="s">
        <v>50</v>
      </c>
      <c r="B12" s="31" t="s">
        <v>53</v>
      </c>
      <c r="C12" s="68"/>
      <c r="D12" s="60" t="s">
        <v>25</v>
      </c>
      <c r="E12" s="15"/>
      <c r="F12" s="95"/>
      <c r="G12" s="95"/>
      <c r="H12" s="93"/>
      <c r="I12" s="93"/>
      <c r="J12" s="93"/>
      <c r="K12" s="94">
        <f>SUM(K13:K17)</f>
        <v>0</v>
      </c>
    </row>
    <row r="13" spans="1:11" s="5" customFormat="1" ht="17" outlineLevel="3">
      <c r="A13" s="41" t="s">
        <v>122</v>
      </c>
      <c r="B13" s="32" t="s">
        <v>27</v>
      </c>
      <c r="C13" s="68"/>
      <c r="D13" s="61" t="s">
        <v>25</v>
      </c>
      <c r="E13" s="8"/>
      <c r="F13" s="95"/>
      <c r="G13" s="92"/>
      <c r="H13" s="96">
        <f t="shared" ref="H13:H17" si="2">F13+G13</f>
        <v>0</v>
      </c>
      <c r="I13" s="96">
        <f t="shared" ref="I13:I17" si="3">$E13*F13</f>
        <v>0</v>
      </c>
      <c r="J13" s="96">
        <f t="shared" ref="J13:J17" si="4">$E13*G13</f>
        <v>0</v>
      </c>
      <c r="K13" s="94">
        <f t="shared" ref="K13:K17" si="5">I13+J13</f>
        <v>0</v>
      </c>
    </row>
    <row r="14" spans="1:11" s="5" customFormat="1" ht="17" outlineLevel="3">
      <c r="A14" s="41" t="s">
        <v>123</v>
      </c>
      <c r="B14" s="32" t="s">
        <v>28</v>
      </c>
      <c r="C14" s="68"/>
      <c r="D14" s="61" t="s">
        <v>25</v>
      </c>
      <c r="E14" s="8"/>
      <c r="F14" s="95"/>
      <c r="G14" s="92"/>
      <c r="H14" s="96">
        <f t="shared" si="2"/>
        <v>0</v>
      </c>
      <c r="I14" s="96">
        <f t="shared" si="3"/>
        <v>0</v>
      </c>
      <c r="J14" s="96">
        <f t="shared" si="4"/>
        <v>0</v>
      </c>
      <c r="K14" s="94">
        <f t="shared" si="5"/>
        <v>0</v>
      </c>
    </row>
    <row r="15" spans="1:11" s="5" customFormat="1" ht="17" outlineLevel="3">
      <c r="A15" s="41" t="s">
        <v>124</v>
      </c>
      <c r="B15" s="32" t="s">
        <v>29</v>
      </c>
      <c r="C15" s="68"/>
      <c r="D15" s="61" t="s">
        <v>25</v>
      </c>
      <c r="E15" s="8"/>
      <c r="F15" s="95"/>
      <c r="G15" s="92"/>
      <c r="H15" s="96">
        <f t="shared" si="2"/>
        <v>0</v>
      </c>
      <c r="I15" s="96">
        <f t="shared" si="3"/>
        <v>0</v>
      </c>
      <c r="J15" s="96">
        <f t="shared" si="4"/>
        <v>0</v>
      </c>
      <c r="K15" s="94">
        <f t="shared" si="5"/>
        <v>0</v>
      </c>
    </row>
    <row r="16" spans="1:11" s="5" customFormat="1" ht="17" outlineLevel="3">
      <c r="A16" s="41" t="s">
        <v>125</v>
      </c>
      <c r="B16" s="32" t="s">
        <v>43</v>
      </c>
      <c r="C16" s="68"/>
      <c r="D16" s="61" t="s">
        <v>25</v>
      </c>
      <c r="E16" s="8"/>
      <c r="F16" s="95"/>
      <c r="G16" s="92"/>
      <c r="H16" s="96">
        <f t="shared" si="2"/>
        <v>0</v>
      </c>
      <c r="I16" s="96">
        <f t="shared" si="3"/>
        <v>0</v>
      </c>
      <c r="J16" s="96">
        <f t="shared" si="4"/>
        <v>0</v>
      </c>
      <c r="K16" s="94">
        <f t="shared" si="5"/>
        <v>0</v>
      </c>
    </row>
    <row r="17" spans="1:11" s="5" customFormat="1" ht="17" outlineLevel="3">
      <c r="A17" s="41" t="s">
        <v>126</v>
      </c>
      <c r="B17" s="32" t="s">
        <v>44</v>
      </c>
      <c r="C17" s="68"/>
      <c r="D17" s="61" t="s">
        <v>25</v>
      </c>
      <c r="E17" s="8"/>
      <c r="F17" s="95"/>
      <c r="G17" s="92"/>
      <c r="H17" s="96">
        <f t="shared" si="2"/>
        <v>0</v>
      </c>
      <c r="I17" s="96">
        <f t="shared" si="3"/>
        <v>0</v>
      </c>
      <c r="J17" s="96">
        <f t="shared" si="4"/>
        <v>0</v>
      </c>
      <c r="K17" s="94">
        <f t="shared" si="5"/>
        <v>0</v>
      </c>
    </row>
    <row r="18" spans="1:11" s="5" customFormat="1" ht="17" outlineLevel="2">
      <c r="A18" s="39" t="s">
        <v>60</v>
      </c>
      <c r="B18" s="31" t="s">
        <v>38</v>
      </c>
      <c r="C18" s="68"/>
      <c r="D18" s="60" t="s">
        <v>25</v>
      </c>
      <c r="E18" s="15"/>
      <c r="F18" s="95"/>
      <c r="G18" s="95"/>
      <c r="H18" s="96"/>
      <c r="I18" s="96"/>
      <c r="J18" s="96"/>
      <c r="K18" s="94">
        <f>SUM(K19:K20)</f>
        <v>0</v>
      </c>
    </row>
    <row r="19" spans="1:11" s="5" customFormat="1" ht="17" outlineLevel="3">
      <c r="A19" s="41" t="s">
        <v>127</v>
      </c>
      <c r="B19" s="32" t="s">
        <v>54</v>
      </c>
      <c r="C19" s="68"/>
      <c r="D19" s="62" t="s">
        <v>25</v>
      </c>
      <c r="E19" s="8"/>
      <c r="F19" s="95"/>
      <c r="G19" s="92"/>
      <c r="H19" s="96">
        <f t="shared" ref="H19:H20" si="6">F19+G19</f>
        <v>0</v>
      </c>
      <c r="I19" s="96">
        <f>$E19*F19</f>
        <v>0</v>
      </c>
      <c r="J19" s="96">
        <f>$E19*G19</f>
        <v>0</v>
      </c>
      <c r="K19" s="94">
        <f t="shared" ref="K19:K20" si="7">I19+J19</f>
        <v>0</v>
      </c>
    </row>
    <row r="20" spans="1:11" s="5" customFormat="1" ht="17" outlineLevel="3">
      <c r="A20" s="41" t="s">
        <v>128</v>
      </c>
      <c r="B20" s="32" t="s">
        <v>55</v>
      </c>
      <c r="C20" s="68"/>
      <c r="D20" s="62" t="s">
        <v>25</v>
      </c>
      <c r="E20" s="8"/>
      <c r="F20" s="95"/>
      <c r="G20" s="92"/>
      <c r="H20" s="96">
        <f t="shared" si="6"/>
        <v>0</v>
      </c>
      <c r="I20" s="96">
        <f>$E20*F20</f>
        <v>0</v>
      </c>
      <c r="J20" s="96">
        <f>$E20*G20</f>
        <v>0</v>
      </c>
      <c r="K20" s="94">
        <f t="shared" si="7"/>
        <v>0</v>
      </c>
    </row>
    <row r="21" spans="1:11" s="16" customFormat="1" ht="17" outlineLevel="2">
      <c r="A21" s="39" t="s">
        <v>61</v>
      </c>
      <c r="B21" s="31" t="s">
        <v>67</v>
      </c>
      <c r="C21" s="68"/>
      <c r="D21" s="60" t="s">
        <v>25</v>
      </c>
      <c r="E21" s="15"/>
      <c r="F21" s="95"/>
      <c r="G21" s="95"/>
      <c r="H21" s="93"/>
      <c r="I21" s="93"/>
      <c r="J21" s="93"/>
      <c r="K21" s="94">
        <f>SUM(K22:K25)</f>
        <v>0</v>
      </c>
    </row>
    <row r="22" spans="1:11" s="2" customFormat="1" ht="34" outlineLevel="3">
      <c r="A22" s="41" t="s">
        <v>129</v>
      </c>
      <c r="B22" s="32" t="s">
        <v>36</v>
      </c>
      <c r="C22" s="68" t="s">
        <v>474</v>
      </c>
      <c r="D22" s="62" t="s">
        <v>25</v>
      </c>
      <c r="E22" s="8"/>
      <c r="F22" s="92"/>
      <c r="G22" s="92"/>
      <c r="H22" s="96">
        <f t="shared" ref="H22:H25" si="8">F22+G22</f>
        <v>0</v>
      </c>
      <c r="I22" s="96">
        <f t="shared" ref="I22:I25" si="9">$E22*F22</f>
        <v>0</v>
      </c>
      <c r="J22" s="96">
        <f t="shared" ref="J22:J25" si="10">$E22*G22</f>
        <v>0</v>
      </c>
      <c r="K22" s="94">
        <f t="shared" ref="K22:K25" si="11">I22+J22</f>
        <v>0</v>
      </c>
    </row>
    <row r="23" spans="1:11" s="2" customFormat="1" ht="17" outlineLevel="3">
      <c r="A23" s="41" t="s">
        <v>130</v>
      </c>
      <c r="B23" s="32" t="s">
        <v>37</v>
      </c>
      <c r="C23" s="68"/>
      <c r="D23" s="62" t="s">
        <v>25</v>
      </c>
      <c r="E23" s="8"/>
      <c r="F23" s="92"/>
      <c r="G23" s="92"/>
      <c r="H23" s="96">
        <f t="shared" si="8"/>
        <v>0</v>
      </c>
      <c r="I23" s="96">
        <f t="shared" si="9"/>
        <v>0</v>
      </c>
      <c r="J23" s="96">
        <f t="shared" si="10"/>
        <v>0</v>
      </c>
      <c r="K23" s="94">
        <f t="shared" si="11"/>
        <v>0</v>
      </c>
    </row>
    <row r="24" spans="1:11" s="2" customFormat="1" ht="17" outlineLevel="3">
      <c r="A24" s="41" t="s">
        <v>131</v>
      </c>
      <c r="B24" s="32" t="s">
        <v>47</v>
      </c>
      <c r="C24" s="68"/>
      <c r="D24" s="62" t="s">
        <v>25</v>
      </c>
      <c r="E24" s="8"/>
      <c r="F24" s="92"/>
      <c r="G24" s="92"/>
      <c r="H24" s="96">
        <f t="shared" ref="H24" si="12">F24+G24</f>
        <v>0</v>
      </c>
      <c r="I24" s="96">
        <f t="shared" ref="I24" si="13">$E24*F24</f>
        <v>0</v>
      </c>
      <c r="J24" s="96">
        <f t="shared" ref="J24" si="14">$E24*G24</f>
        <v>0</v>
      </c>
      <c r="K24" s="94">
        <f t="shared" ref="K24" si="15">I24+J24</f>
        <v>0</v>
      </c>
    </row>
    <row r="25" spans="1:11" s="2" customFormat="1" ht="17" outlineLevel="3">
      <c r="A25" s="41" t="s">
        <v>475</v>
      </c>
      <c r="B25" s="32" t="s">
        <v>477</v>
      </c>
      <c r="C25" s="68"/>
      <c r="D25" s="62" t="s">
        <v>25</v>
      </c>
      <c r="E25" s="8"/>
      <c r="F25" s="92"/>
      <c r="G25" s="92"/>
      <c r="H25" s="96">
        <f t="shared" si="8"/>
        <v>0</v>
      </c>
      <c r="I25" s="96">
        <f t="shared" si="9"/>
        <v>0</v>
      </c>
      <c r="J25" s="96">
        <f t="shared" si="10"/>
        <v>0</v>
      </c>
      <c r="K25" s="94">
        <f t="shared" si="11"/>
        <v>0</v>
      </c>
    </row>
    <row r="26" spans="1:11" s="16" customFormat="1" ht="17" outlineLevel="2">
      <c r="A26" s="39" t="s">
        <v>169</v>
      </c>
      <c r="B26" s="31" t="s">
        <v>170</v>
      </c>
      <c r="C26" s="68"/>
      <c r="D26" s="60" t="s">
        <v>25</v>
      </c>
      <c r="E26" s="15"/>
      <c r="F26" s="95"/>
      <c r="G26" s="95"/>
      <c r="H26" s="93"/>
      <c r="I26" s="93"/>
      <c r="J26" s="93"/>
      <c r="K26" s="94">
        <f>SUM(K27:K30)</f>
        <v>0</v>
      </c>
    </row>
    <row r="27" spans="1:11" s="2" customFormat="1" ht="34" outlineLevel="3">
      <c r="A27" s="41" t="s">
        <v>171</v>
      </c>
      <c r="B27" s="32" t="s">
        <v>36</v>
      </c>
      <c r="C27" s="68" t="s">
        <v>474</v>
      </c>
      <c r="D27" s="62" t="s">
        <v>25</v>
      </c>
      <c r="E27" s="8"/>
      <c r="F27" s="92"/>
      <c r="G27" s="92"/>
      <c r="H27" s="96">
        <f t="shared" ref="H27:H38" si="16">F27+G27</f>
        <v>0</v>
      </c>
      <c r="I27" s="96">
        <f t="shared" ref="I27:I38" si="17">$E27*F27</f>
        <v>0</v>
      </c>
      <c r="J27" s="96">
        <f t="shared" ref="J27:J38" si="18">$E27*G27</f>
        <v>0</v>
      </c>
      <c r="K27" s="94">
        <f t="shared" ref="K27:K38" si="19">I27+J27</f>
        <v>0</v>
      </c>
    </row>
    <row r="28" spans="1:11" s="2" customFormat="1" ht="17" outlineLevel="3">
      <c r="A28" s="41" t="s">
        <v>172</v>
      </c>
      <c r="B28" s="32" t="s">
        <v>37</v>
      </c>
      <c r="C28" s="68"/>
      <c r="D28" s="62" t="s">
        <v>25</v>
      </c>
      <c r="E28" s="8"/>
      <c r="F28" s="92"/>
      <c r="G28" s="92"/>
      <c r="H28" s="96">
        <f t="shared" si="16"/>
        <v>0</v>
      </c>
      <c r="I28" s="96">
        <f t="shared" si="17"/>
        <v>0</v>
      </c>
      <c r="J28" s="96">
        <f t="shared" si="18"/>
        <v>0</v>
      </c>
      <c r="K28" s="94">
        <f t="shared" si="19"/>
        <v>0</v>
      </c>
    </row>
    <row r="29" spans="1:11" s="2" customFormat="1" ht="17" outlineLevel="3">
      <c r="A29" s="41" t="s">
        <v>173</v>
      </c>
      <c r="B29" s="32" t="s">
        <v>47</v>
      </c>
      <c r="C29" s="68"/>
      <c r="D29" s="62" t="s">
        <v>25</v>
      </c>
      <c r="E29" s="8"/>
      <c r="F29" s="92"/>
      <c r="G29" s="92"/>
      <c r="H29" s="96">
        <f t="shared" ref="H29" si="20">F29+G29</f>
        <v>0</v>
      </c>
      <c r="I29" s="96">
        <f t="shared" ref="I29" si="21">$E29*F29</f>
        <v>0</v>
      </c>
      <c r="J29" s="96">
        <f t="shared" ref="J29" si="22">$E29*G29</f>
        <v>0</v>
      </c>
      <c r="K29" s="94">
        <f t="shared" ref="K29" si="23">I29+J29</f>
        <v>0</v>
      </c>
    </row>
    <row r="30" spans="1:11" s="2" customFormat="1" ht="17" outlineLevel="3">
      <c r="A30" s="41" t="s">
        <v>476</v>
      </c>
      <c r="B30" s="32" t="s">
        <v>477</v>
      </c>
      <c r="C30" s="68"/>
      <c r="D30" s="62" t="s">
        <v>25</v>
      </c>
      <c r="E30" s="8"/>
      <c r="F30" s="92"/>
      <c r="G30" s="92"/>
      <c r="H30" s="96">
        <f t="shared" si="16"/>
        <v>0</v>
      </c>
      <c r="I30" s="96">
        <f t="shared" si="17"/>
        <v>0</v>
      </c>
      <c r="J30" s="96">
        <f t="shared" si="18"/>
        <v>0</v>
      </c>
      <c r="K30" s="94">
        <f t="shared" si="19"/>
        <v>0</v>
      </c>
    </row>
    <row r="31" spans="1:11" s="5" customFormat="1" ht="51" outlineLevel="2">
      <c r="A31" s="29"/>
      <c r="B31" s="25" t="s">
        <v>167</v>
      </c>
      <c r="C31" s="27"/>
      <c r="D31" s="63"/>
      <c r="E31" s="26"/>
      <c r="F31" s="97"/>
      <c r="G31" s="97"/>
      <c r="H31" s="93">
        <f t="shared" si="16"/>
        <v>0</v>
      </c>
      <c r="I31" s="93">
        <f t="shared" si="17"/>
        <v>0</v>
      </c>
      <c r="J31" s="93">
        <f t="shared" si="18"/>
        <v>0</v>
      </c>
      <c r="K31" s="94">
        <f t="shared" si="19"/>
        <v>0</v>
      </c>
    </row>
    <row r="32" spans="1:11" s="2" customFormat="1" outlineLevel="2">
      <c r="A32" s="34"/>
      <c r="B32" s="37"/>
      <c r="C32" s="36"/>
      <c r="D32" s="64"/>
      <c r="E32" s="35"/>
      <c r="F32" s="95"/>
      <c r="G32" s="95"/>
      <c r="H32" s="93">
        <f t="shared" si="16"/>
        <v>0</v>
      </c>
      <c r="I32" s="93">
        <f t="shared" si="17"/>
        <v>0</v>
      </c>
      <c r="J32" s="93">
        <f t="shared" si="18"/>
        <v>0</v>
      </c>
      <c r="K32" s="94">
        <f t="shared" si="19"/>
        <v>0</v>
      </c>
    </row>
    <row r="33" spans="1:11" s="2" customFormat="1" outlineLevel="2">
      <c r="A33" s="34"/>
      <c r="B33" s="37"/>
      <c r="C33" s="36"/>
      <c r="D33" s="64"/>
      <c r="E33" s="35"/>
      <c r="F33" s="95"/>
      <c r="G33" s="95"/>
      <c r="H33" s="93">
        <f t="shared" si="16"/>
        <v>0</v>
      </c>
      <c r="I33" s="93">
        <f t="shared" si="17"/>
        <v>0</v>
      </c>
      <c r="J33" s="93">
        <f t="shared" si="18"/>
        <v>0</v>
      </c>
      <c r="K33" s="94">
        <f t="shared" si="19"/>
        <v>0</v>
      </c>
    </row>
    <row r="34" spans="1:11" s="2" customFormat="1" outlineLevel="2">
      <c r="A34" s="34"/>
      <c r="B34" s="37"/>
      <c r="C34" s="36"/>
      <c r="D34" s="64"/>
      <c r="E34" s="35"/>
      <c r="F34" s="95"/>
      <c r="G34" s="95"/>
      <c r="H34" s="93">
        <f t="shared" si="16"/>
        <v>0</v>
      </c>
      <c r="I34" s="93">
        <f t="shared" si="17"/>
        <v>0</v>
      </c>
      <c r="J34" s="93">
        <f t="shared" si="18"/>
        <v>0</v>
      </c>
      <c r="K34" s="94">
        <f t="shared" si="19"/>
        <v>0</v>
      </c>
    </row>
    <row r="35" spans="1:11" s="2" customFormat="1" outlineLevel="2">
      <c r="A35" s="34"/>
      <c r="B35" s="37"/>
      <c r="C35" s="36"/>
      <c r="D35" s="64"/>
      <c r="E35" s="35"/>
      <c r="F35" s="95"/>
      <c r="G35" s="95"/>
      <c r="H35" s="93">
        <f t="shared" si="16"/>
        <v>0</v>
      </c>
      <c r="I35" s="93">
        <f t="shared" si="17"/>
        <v>0</v>
      </c>
      <c r="J35" s="93">
        <f t="shared" si="18"/>
        <v>0</v>
      </c>
      <c r="K35" s="94">
        <f t="shared" si="19"/>
        <v>0</v>
      </c>
    </row>
    <row r="36" spans="1:11" s="2" customFormat="1" outlineLevel="2">
      <c r="A36" s="34"/>
      <c r="B36" s="37"/>
      <c r="C36" s="36"/>
      <c r="D36" s="64"/>
      <c r="E36" s="35"/>
      <c r="F36" s="95"/>
      <c r="G36" s="95"/>
      <c r="H36" s="93">
        <f t="shared" si="16"/>
        <v>0</v>
      </c>
      <c r="I36" s="93">
        <f t="shared" si="17"/>
        <v>0</v>
      </c>
      <c r="J36" s="93">
        <f t="shared" si="18"/>
        <v>0</v>
      </c>
      <c r="K36" s="94">
        <f t="shared" si="19"/>
        <v>0</v>
      </c>
    </row>
    <row r="37" spans="1:11" s="2" customFormat="1" outlineLevel="2">
      <c r="A37" s="34"/>
      <c r="B37" s="37"/>
      <c r="C37" s="36"/>
      <c r="D37" s="64"/>
      <c r="E37" s="35"/>
      <c r="F37" s="95"/>
      <c r="G37" s="95"/>
      <c r="H37" s="93">
        <f t="shared" si="16"/>
        <v>0</v>
      </c>
      <c r="I37" s="93">
        <f t="shared" si="17"/>
        <v>0</v>
      </c>
      <c r="J37" s="93">
        <f t="shared" si="18"/>
        <v>0</v>
      </c>
      <c r="K37" s="94">
        <f t="shared" si="19"/>
        <v>0</v>
      </c>
    </row>
    <row r="38" spans="1:11" s="2" customFormat="1" outlineLevel="2">
      <c r="A38" s="34"/>
      <c r="B38" s="37"/>
      <c r="C38" s="36"/>
      <c r="D38" s="64"/>
      <c r="E38" s="35"/>
      <c r="F38" s="95"/>
      <c r="G38" s="95"/>
      <c r="H38" s="93">
        <f t="shared" si="16"/>
        <v>0</v>
      </c>
      <c r="I38" s="93">
        <f t="shared" si="17"/>
        <v>0</v>
      </c>
      <c r="J38" s="93">
        <f t="shared" si="18"/>
        <v>0</v>
      </c>
      <c r="K38" s="94">
        <f t="shared" si="19"/>
        <v>0</v>
      </c>
    </row>
    <row r="39" spans="1:11" s="14" customFormat="1" ht="17" outlineLevel="1">
      <c r="A39" s="13" t="s">
        <v>12</v>
      </c>
      <c r="B39" s="30" t="s">
        <v>180</v>
      </c>
      <c r="C39" s="67"/>
      <c r="D39" s="59" t="s">
        <v>11</v>
      </c>
      <c r="E39" s="44">
        <f>IF((E40+E96+E112+E127+E141+E157+E173+E188+E197+E209+E220+E236+E249+E255+E261+E265)&gt;0,1,0)</f>
        <v>0</v>
      </c>
      <c r="F39" s="90">
        <f>IF(E39&gt;0,I39/E39,0)</f>
        <v>0</v>
      </c>
      <c r="G39" s="90">
        <f>IF(E39&gt;0,J39/E39,0)</f>
        <v>0</v>
      </c>
      <c r="H39" s="90">
        <f>F39+G39</f>
        <v>0</v>
      </c>
      <c r="I39" s="90">
        <f>I40+I54+I68+I82+I96+I112+I127+I141+I157+I173+I188+I197+I209+I220+I236+I243+I249+I255+I261+I265+I280+SUM(I293:I301)-I301</f>
        <v>0</v>
      </c>
      <c r="J39" s="90">
        <f>J40+J54+J68+J82+J96+J112+J127+J141+J157+J173+J188+J197+J209+J220+J236+J243+J249+J255+J261+J265+J280+SUM(J293:J301)-J301</f>
        <v>0</v>
      </c>
      <c r="K39" s="91">
        <f>I39+J39</f>
        <v>0</v>
      </c>
    </row>
    <row r="40" spans="1:11" ht="34" outlineLevel="2">
      <c r="A40" s="39" t="s">
        <v>107</v>
      </c>
      <c r="B40" s="31" t="s">
        <v>520</v>
      </c>
      <c r="C40" s="68"/>
      <c r="D40" s="60" t="s">
        <v>45</v>
      </c>
      <c r="E40" s="8"/>
      <c r="F40" s="93">
        <f>IF(E40&gt;0,I40/E40,0)</f>
        <v>0</v>
      </c>
      <c r="G40" s="93">
        <f>IF(E40&gt;0,J40/E40,0)</f>
        <v>0</v>
      </c>
      <c r="H40" s="93">
        <f>F40+G40</f>
        <v>0</v>
      </c>
      <c r="I40" s="93">
        <f>SUM(I41:I54)-I54</f>
        <v>0</v>
      </c>
      <c r="J40" s="93">
        <f>SUM(J41:J54)-J54</f>
        <v>0</v>
      </c>
      <c r="K40" s="94">
        <f t="shared" ref="K40:K43" si="24">I40+J40</f>
        <v>0</v>
      </c>
    </row>
    <row r="41" spans="1:11" s="5" customFormat="1" ht="17" outlineLevel="3">
      <c r="A41" s="41" t="s">
        <v>132</v>
      </c>
      <c r="B41" s="32" t="s">
        <v>204</v>
      </c>
      <c r="C41" s="68" t="s">
        <v>225</v>
      </c>
      <c r="D41" s="62" t="s">
        <v>25</v>
      </c>
      <c r="E41" s="8"/>
      <c r="F41" s="98"/>
      <c r="G41" s="98"/>
      <c r="H41" s="96">
        <f t="shared" ref="H41:H43" si="25">F41+G41</f>
        <v>0</v>
      </c>
      <c r="I41" s="96">
        <f t="shared" ref="I41:I43" si="26">$E41*F41</f>
        <v>0</v>
      </c>
      <c r="J41" s="96">
        <f t="shared" ref="J41:J43" si="27">$E41*G41</f>
        <v>0</v>
      </c>
      <c r="K41" s="94">
        <f t="shared" si="24"/>
        <v>0</v>
      </c>
    </row>
    <row r="42" spans="1:11" s="5" customFormat="1" ht="17" outlineLevel="3">
      <c r="A42" s="41" t="s">
        <v>133</v>
      </c>
      <c r="B42" s="32" t="s">
        <v>205</v>
      </c>
      <c r="C42" s="68" t="s">
        <v>323</v>
      </c>
      <c r="D42" s="62" t="s">
        <v>45</v>
      </c>
      <c r="E42" s="8"/>
      <c r="F42" s="98"/>
      <c r="G42" s="98"/>
      <c r="H42" s="96">
        <f t="shared" si="25"/>
        <v>0</v>
      </c>
      <c r="I42" s="96">
        <f t="shared" si="26"/>
        <v>0</v>
      </c>
      <c r="J42" s="96">
        <f t="shared" si="27"/>
        <v>0</v>
      </c>
      <c r="K42" s="94">
        <f t="shared" si="24"/>
        <v>0</v>
      </c>
    </row>
    <row r="43" spans="1:11" s="5" customFormat="1" ht="17" outlineLevel="3">
      <c r="A43" s="41" t="s">
        <v>134</v>
      </c>
      <c r="B43" s="32" t="s">
        <v>202</v>
      </c>
      <c r="C43" s="68" t="s">
        <v>225</v>
      </c>
      <c r="D43" s="62" t="s">
        <v>25</v>
      </c>
      <c r="E43" s="8"/>
      <c r="F43" s="98"/>
      <c r="G43" s="98"/>
      <c r="H43" s="96">
        <f t="shared" si="25"/>
        <v>0</v>
      </c>
      <c r="I43" s="96">
        <f t="shared" si="26"/>
        <v>0</v>
      </c>
      <c r="J43" s="96">
        <f t="shared" si="27"/>
        <v>0</v>
      </c>
      <c r="K43" s="94">
        <f t="shared" si="24"/>
        <v>0</v>
      </c>
    </row>
    <row r="44" spans="1:11" s="5" customFormat="1" ht="17" outlineLevel="3">
      <c r="A44" s="41" t="s">
        <v>135</v>
      </c>
      <c r="B44" s="32" t="s">
        <v>203</v>
      </c>
      <c r="C44" s="68" t="s">
        <v>225</v>
      </c>
      <c r="D44" s="62" t="s">
        <v>25</v>
      </c>
      <c r="E44" s="8"/>
      <c r="F44" s="98"/>
      <c r="G44" s="98"/>
      <c r="H44" s="96">
        <f t="shared" ref="H44:H46" si="28">F44+G44</f>
        <v>0</v>
      </c>
      <c r="I44" s="96">
        <f t="shared" ref="I44:I46" si="29">$E44*F44</f>
        <v>0</v>
      </c>
      <c r="J44" s="96">
        <f t="shared" ref="J44:J46" si="30">$E44*G44</f>
        <v>0</v>
      </c>
      <c r="K44" s="94">
        <f t="shared" ref="K44:K46" si="31">I44+J44</f>
        <v>0</v>
      </c>
    </row>
    <row r="45" spans="1:11" s="5" customFormat="1" ht="17" outlineLevel="3">
      <c r="A45" s="41" t="s">
        <v>174</v>
      </c>
      <c r="B45" s="32" t="s">
        <v>197</v>
      </c>
      <c r="C45" s="68"/>
      <c r="D45" s="62" t="s">
        <v>45</v>
      </c>
      <c r="E45" s="8"/>
      <c r="F45" s="98"/>
      <c r="G45" s="98"/>
      <c r="H45" s="96">
        <f t="shared" si="28"/>
        <v>0</v>
      </c>
      <c r="I45" s="96">
        <f t="shared" si="29"/>
        <v>0</v>
      </c>
      <c r="J45" s="96">
        <f t="shared" si="30"/>
        <v>0</v>
      </c>
      <c r="K45" s="94">
        <f t="shared" si="31"/>
        <v>0</v>
      </c>
    </row>
    <row r="46" spans="1:11" s="5" customFormat="1" ht="17" outlineLevel="3">
      <c r="A46" s="41" t="s">
        <v>175</v>
      </c>
      <c r="B46" s="32" t="s">
        <v>206</v>
      </c>
      <c r="C46" s="68"/>
      <c r="D46" s="62" t="s">
        <v>45</v>
      </c>
      <c r="E46" s="8"/>
      <c r="F46" s="98"/>
      <c r="G46" s="98"/>
      <c r="H46" s="96">
        <f t="shared" si="28"/>
        <v>0</v>
      </c>
      <c r="I46" s="96">
        <f t="shared" si="29"/>
        <v>0</v>
      </c>
      <c r="J46" s="96">
        <f t="shared" si="30"/>
        <v>0</v>
      </c>
      <c r="K46" s="94">
        <f t="shared" si="31"/>
        <v>0</v>
      </c>
    </row>
    <row r="47" spans="1:11" s="5" customFormat="1" ht="17" outlineLevel="3">
      <c r="A47" s="41" t="s">
        <v>176</v>
      </c>
      <c r="B47" s="32" t="s">
        <v>195</v>
      </c>
      <c r="C47" s="68" t="s">
        <v>196</v>
      </c>
      <c r="D47" s="62" t="s">
        <v>45</v>
      </c>
      <c r="E47" s="8"/>
      <c r="F47" s="98"/>
      <c r="G47" s="98"/>
      <c r="H47" s="96">
        <f t="shared" ref="H47:H48" si="32">F47+G47</f>
        <v>0</v>
      </c>
      <c r="I47" s="96">
        <f t="shared" ref="I47:I48" si="33">$E47*F47</f>
        <v>0</v>
      </c>
      <c r="J47" s="96">
        <f t="shared" ref="J47:J48" si="34">$E47*G47</f>
        <v>0</v>
      </c>
      <c r="K47" s="94">
        <f t="shared" ref="K47:K48" si="35">I47+J47</f>
        <v>0</v>
      </c>
    </row>
    <row r="48" spans="1:11" s="5" customFormat="1" ht="17" outlineLevel="3">
      <c r="A48" s="41" t="s">
        <v>177</v>
      </c>
      <c r="B48" s="32" t="s">
        <v>193</v>
      </c>
      <c r="C48" s="68" t="s">
        <v>194</v>
      </c>
      <c r="D48" s="62" t="s">
        <v>25</v>
      </c>
      <c r="E48" s="8"/>
      <c r="F48" s="98"/>
      <c r="G48" s="98"/>
      <c r="H48" s="96">
        <f t="shared" si="32"/>
        <v>0</v>
      </c>
      <c r="I48" s="96">
        <f t="shared" si="33"/>
        <v>0</v>
      </c>
      <c r="J48" s="96">
        <f t="shared" si="34"/>
        <v>0</v>
      </c>
      <c r="K48" s="94">
        <f t="shared" si="35"/>
        <v>0</v>
      </c>
    </row>
    <row r="49" spans="1:11" s="5" customFormat="1" ht="34" outlineLevel="3">
      <c r="A49" s="41" t="s">
        <v>178</v>
      </c>
      <c r="B49" s="32" t="s">
        <v>182</v>
      </c>
      <c r="C49" s="68" t="s">
        <v>296</v>
      </c>
      <c r="D49" s="62" t="s">
        <v>25</v>
      </c>
      <c r="E49" s="8"/>
      <c r="F49" s="98"/>
      <c r="G49" s="98"/>
      <c r="H49" s="96">
        <f t="shared" ref="H49:H50" si="36">F49+G49</f>
        <v>0</v>
      </c>
      <c r="I49" s="96">
        <f t="shared" ref="I49:I50" si="37">$E49*F49</f>
        <v>0</v>
      </c>
      <c r="J49" s="96">
        <f t="shared" ref="J49:J50" si="38">$E49*G49</f>
        <v>0</v>
      </c>
      <c r="K49" s="94">
        <f t="shared" ref="K49:K50" si="39">I49+J49</f>
        <v>0</v>
      </c>
    </row>
    <row r="50" spans="1:11" s="5" customFormat="1" ht="34" outlineLevel="3">
      <c r="A50" s="41" t="s">
        <v>179</v>
      </c>
      <c r="B50" s="32" t="s">
        <v>183</v>
      </c>
      <c r="C50" s="68" t="s">
        <v>296</v>
      </c>
      <c r="D50" s="62" t="s">
        <v>25</v>
      </c>
      <c r="E50" s="8"/>
      <c r="F50" s="98"/>
      <c r="G50" s="98"/>
      <c r="H50" s="96">
        <f t="shared" si="36"/>
        <v>0</v>
      </c>
      <c r="I50" s="96">
        <f t="shared" si="37"/>
        <v>0</v>
      </c>
      <c r="J50" s="96">
        <f t="shared" si="38"/>
        <v>0</v>
      </c>
      <c r="K50" s="94">
        <f t="shared" si="39"/>
        <v>0</v>
      </c>
    </row>
    <row r="51" spans="1:11" s="5" customFormat="1" outlineLevel="3">
      <c r="A51" s="41"/>
      <c r="B51" s="42"/>
      <c r="C51" s="68"/>
      <c r="D51" s="65"/>
      <c r="E51" s="8"/>
      <c r="F51" s="98"/>
      <c r="G51" s="98"/>
      <c r="H51" s="96">
        <f t="shared" ref="H51:H53" si="40">F51+G51</f>
        <v>0</v>
      </c>
      <c r="I51" s="96">
        <f t="shared" ref="I51:I53" si="41">$E51*F51</f>
        <v>0</v>
      </c>
      <c r="J51" s="96">
        <f t="shared" ref="J51:J53" si="42">$E51*G51</f>
        <v>0</v>
      </c>
      <c r="K51" s="94">
        <f t="shared" ref="K51:K64" si="43">I51+J51</f>
        <v>0</v>
      </c>
    </row>
    <row r="52" spans="1:11" s="5" customFormat="1" outlineLevel="3">
      <c r="A52" s="41"/>
      <c r="B52" s="42"/>
      <c r="C52" s="68"/>
      <c r="D52" s="65"/>
      <c r="E52" s="8"/>
      <c r="F52" s="98"/>
      <c r="G52" s="98"/>
      <c r="H52" s="96">
        <f t="shared" si="40"/>
        <v>0</v>
      </c>
      <c r="I52" s="96">
        <f t="shared" si="41"/>
        <v>0</v>
      </c>
      <c r="J52" s="96">
        <f t="shared" si="42"/>
        <v>0</v>
      </c>
      <c r="K52" s="94">
        <f t="shared" si="43"/>
        <v>0</v>
      </c>
    </row>
    <row r="53" spans="1:11" s="5" customFormat="1" outlineLevel="3">
      <c r="A53" s="41"/>
      <c r="B53" s="42"/>
      <c r="C53" s="68"/>
      <c r="D53" s="65"/>
      <c r="E53" s="8"/>
      <c r="F53" s="98"/>
      <c r="G53" s="98"/>
      <c r="H53" s="96">
        <f t="shared" si="40"/>
        <v>0</v>
      </c>
      <c r="I53" s="96">
        <f t="shared" si="41"/>
        <v>0</v>
      </c>
      <c r="J53" s="96">
        <f t="shared" si="42"/>
        <v>0</v>
      </c>
      <c r="K53" s="94">
        <f t="shared" si="43"/>
        <v>0</v>
      </c>
    </row>
    <row r="54" spans="1:11" ht="34" outlineLevel="2">
      <c r="A54" s="39" t="s">
        <v>108</v>
      </c>
      <c r="B54" s="31" t="s">
        <v>520</v>
      </c>
      <c r="C54" s="68"/>
      <c r="D54" s="60" t="s">
        <v>45</v>
      </c>
      <c r="E54" s="8"/>
      <c r="F54" s="93">
        <f>IF(E54&gt;0,I54/E54,0)</f>
        <v>0</v>
      </c>
      <c r="G54" s="93">
        <f>IF(E54&gt;0,J54/E54,0)</f>
        <v>0</v>
      </c>
      <c r="H54" s="93">
        <f>F54+G54</f>
        <v>0</v>
      </c>
      <c r="I54" s="93">
        <f>SUM(I55:I68)-I68</f>
        <v>0</v>
      </c>
      <c r="J54" s="93">
        <f>SUM(J55:J68)-J68</f>
        <v>0</v>
      </c>
      <c r="K54" s="94">
        <f t="shared" si="43"/>
        <v>0</v>
      </c>
    </row>
    <row r="55" spans="1:11" s="5" customFormat="1" ht="17" outlineLevel="3">
      <c r="A55" s="41" t="s">
        <v>185</v>
      </c>
      <c r="B55" s="32" t="s">
        <v>204</v>
      </c>
      <c r="C55" s="68" t="s">
        <v>225</v>
      </c>
      <c r="D55" s="62" t="s">
        <v>25</v>
      </c>
      <c r="E55" s="8"/>
      <c r="F55" s="98"/>
      <c r="G55" s="98"/>
      <c r="H55" s="96">
        <f t="shared" ref="H55:H67" si="44">F55+G55</f>
        <v>0</v>
      </c>
      <c r="I55" s="96">
        <f t="shared" ref="I55:I67" si="45">$E55*F55</f>
        <v>0</v>
      </c>
      <c r="J55" s="96">
        <f t="shared" ref="J55:J67" si="46">$E55*G55</f>
        <v>0</v>
      </c>
      <c r="K55" s="94">
        <f t="shared" si="43"/>
        <v>0</v>
      </c>
    </row>
    <row r="56" spans="1:11" s="5" customFormat="1" ht="17" outlineLevel="3">
      <c r="A56" s="41" t="s">
        <v>186</v>
      </c>
      <c r="B56" s="32" t="s">
        <v>205</v>
      </c>
      <c r="C56" s="68" t="s">
        <v>323</v>
      </c>
      <c r="D56" s="62" t="s">
        <v>45</v>
      </c>
      <c r="E56" s="8"/>
      <c r="F56" s="98"/>
      <c r="G56" s="98"/>
      <c r="H56" s="96">
        <f t="shared" si="44"/>
        <v>0</v>
      </c>
      <c r="I56" s="96">
        <f t="shared" si="45"/>
        <v>0</v>
      </c>
      <c r="J56" s="96">
        <f t="shared" si="46"/>
        <v>0</v>
      </c>
      <c r="K56" s="94">
        <f t="shared" si="43"/>
        <v>0</v>
      </c>
    </row>
    <row r="57" spans="1:11" s="5" customFormat="1" ht="17" outlineLevel="3">
      <c r="A57" s="41" t="s">
        <v>187</v>
      </c>
      <c r="B57" s="32" t="s">
        <v>202</v>
      </c>
      <c r="C57" s="68" t="s">
        <v>225</v>
      </c>
      <c r="D57" s="62" t="s">
        <v>25</v>
      </c>
      <c r="E57" s="8"/>
      <c r="F57" s="98"/>
      <c r="G57" s="98"/>
      <c r="H57" s="96">
        <f t="shared" si="44"/>
        <v>0</v>
      </c>
      <c r="I57" s="96">
        <f t="shared" si="45"/>
        <v>0</v>
      </c>
      <c r="J57" s="96">
        <f t="shared" si="46"/>
        <v>0</v>
      </c>
      <c r="K57" s="94">
        <f t="shared" si="43"/>
        <v>0</v>
      </c>
    </row>
    <row r="58" spans="1:11" s="5" customFormat="1" ht="17" outlineLevel="3">
      <c r="A58" s="41" t="s">
        <v>188</v>
      </c>
      <c r="B58" s="32" t="s">
        <v>203</v>
      </c>
      <c r="C58" s="68" t="s">
        <v>225</v>
      </c>
      <c r="D58" s="62" t="s">
        <v>25</v>
      </c>
      <c r="E58" s="8"/>
      <c r="F58" s="98"/>
      <c r="G58" s="98"/>
      <c r="H58" s="96">
        <f t="shared" si="44"/>
        <v>0</v>
      </c>
      <c r="I58" s="96">
        <f t="shared" si="45"/>
        <v>0</v>
      </c>
      <c r="J58" s="96">
        <f t="shared" si="46"/>
        <v>0</v>
      </c>
      <c r="K58" s="94">
        <f t="shared" si="43"/>
        <v>0</v>
      </c>
    </row>
    <row r="59" spans="1:11" s="5" customFormat="1" ht="17" outlineLevel="3">
      <c r="A59" s="41" t="s">
        <v>189</v>
      </c>
      <c r="B59" s="32" t="s">
        <v>197</v>
      </c>
      <c r="C59" s="68"/>
      <c r="D59" s="62" t="s">
        <v>45</v>
      </c>
      <c r="E59" s="8"/>
      <c r="F59" s="98"/>
      <c r="G59" s="98"/>
      <c r="H59" s="96">
        <f t="shared" si="44"/>
        <v>0</v>
      </c>
      <c r="I59" s="96">
        <f t="shared" si="45"/>
        <v>0</v>
      </c>
      <c r="J59" s="96">
        <f t="shared" si="46"/>
        <v>0</v>
      </c>
      <c r="K59" s="94">
        <f t="shared" si="43"/>
        <v>0</v>
      </c>
    </row>
    <row r="60" spans="1:11" s="5" customFormat="1" ht="17" outlineLevel="3">
      <c r="A60" s="41" t="s">
        <v>190</v>
      </c>
      <c r="B60" s="32" t="s">
        <v>206</v>
      </c>
      <c r="C60" s="68"/>
      <c r="D60" s="62" t="s">
        <v>45</v>
      </c>
      <c r="E60" s="8"/>
      <c r="F60" s="98"/>
      <c r="G60" s="98"/>
      <c r="H60" s="96">
        <f t="shared" si="44"/>
        <v>0</v>
      </c>
      <c r="I60" s="96">
        <f t="shared" si="45"/>
        <v>0</v>
      </c>
      <c r="J60" s="96">
        <f t="shared" si="46"/>
        <v>0</v>
      </c>
      <c r="K60" s="94">
        <f t="shared" si="43"/>
        <v>0</v>
      </c>
    </row>
    <row r="61" spans="1:11" s="5" customFormat="1" ht="17" outlineLevel="3">
      <c r="A61" s="41" t="s">
        <v>191</v>
      </c>
      <c r="B61" s="32" t="s">
        <v>195</v>
      </c>
      <c r="C61" s="68" t="s">
        <v>196</v>
      </c>
      <c r="D61" s="62" t="s">
        <v>45</v>
      </c>
      <c r="E61" s="8"/>
      <c r="F61" s="98"/>
      <c r="G61" s="98"/>
      <c r="H61" s="96">
        <f t="shared" si="44"/>
        <v>0</v>
      </c>
      <c r="I61" s="96">
        <f t="shared" si="45"/>
        <v>0</v>
      </c>
      <c r="J61" s="96">
        <f t="shared" si="46"/>
        <v>0</v>
      </c>
      <c r="K61" s="94">
        <f t="shared" si="43"/>
        <v>0</v>
      </c>
    </row>
    <row r="62" spans="1:11" s="5" customFormat="1" ht="17" outlineLevel="3">
      <c r="A62" s="41" t="s">
        <v>192</v>
      </c>
      <c r="B62" s="32" t="s">
        <v>193</v>
      </c>
      <c r="C62" s="68" t="s">
        <v>194</v>
      </c>
      <c r="D62" s="62" t="s">
        <v>25</v>
      </c>
      <c r="E62" s="8"/>
      <c r="F62" s="98"/>
      <c r="G62" s="98"/>
      <c r="H62" s="96">
        <f t="shared" si="44"/>
        <v>0</v>
      </c>
      <c r="I62" s="96">
        <f t="shared" si="45"/>
        <v>0</v>
      </c>
      <c r="J62" s="96">
        <f t="shared" si="46"/>
        <v>0</v>
      </c>
      <c r="K62" s="94">
        <f t="shared" si="43"/>
        <v>0</v>
      </c>
    </row>
    <row r="63" spans="1:11" s="5" customFormat="1" ht="34" outlineLevel="3">
      <c r="A63" s="41" t="s">
        <v>199</v>
      </c>
      <c r="B63" s="32" t="s">
        <v>182</v>
      </c>
      <c r="C63" s="68" t="s">
        <v>296</v>
      </c>
      <c r="D63" s="62" t="s">
        <v>25</v>
      </c>
      <c r="E63" s="8"/>
      <c r="F63" s="98"/>
      <c r="G63" s="98"/>
      <c r="H63" s="96">
        <f t="shared" si="44"/>
        <v>0</v>
      </c>
      <c r="I63" s="96">
        <f t="shared" si="45"/>
        <v>0</v>
      </c>
      <c r="J63" s="96">
        <f t="shared" si="46"/>
        <v>0</v>
      </c>
      <c r="K63" s="94">
        <f t="shared" si="43"/>
        <v>0</v>
      </c>
    </row>
    <row r="64" spans="1:11" s="5" customFormat="1" ht="34" outlineLevel="3">
      <c r="A64" s="41" t="s">
        <v>200</v>
      </c>
      <c r="B64" s="32" t="s">
        <v>183</v>
      </c>
      <c r="C64" s="68" t="s">
        <v>296</v>
      </c>
      <c r="D64" s="62" t="s">
        <v>25</v>
      </c>
      <c r="E64" s="8"/>
      <c r="F64" s="98"/>
      <c r="G64" s="98"/>
      <c r="H64" s="96">
        <f t="shared" si="44"/>
        <v>0</v>
      </c>
      <c r="I64" s="96">
        <f t="shared" si="45"/>
        <v>0</v>
      </c>
      <c r="J64" s="96">
        <f t="shared" si="46"/>
        <v>0</v>
      </c>
      <c r="K64" s="94">
        <f t="shared" si="43"/>
        <v>0</v>
      </c>
    </row>
    <row r="65" spans="1:11" s="5" customFormat="1" outlineLevel="3">
      <c r="A65" s="41"/>
      <c r="B65" s="42"/>
      <c r="C65" s="68"/>
      <c r="D65" s="65"/>
      <c r="E65" s="8"/>
      <c r="F65" s="98"/>
      <c r="G65" s="98"/>
      <c r="H65" s="96">
        <f t="shared" si="44"/>
        <v>0</v>
      </c>
      <c r="I65" s="96">
        <f t="shared" si="45"/>
        <v>0</v>
      </c>
      <c r="J65" s="96">
        <f t="shared" si="46"/>
        <v>0</v>
      </c>
      <c r="K65" s="94">
        <f t="shared" ref="K65:K95" si="47">I65+J65</f>
        <v>0</v>
      </c>
    </row>
    <row r="66" spans="1:11" s="5" customFormat="1" outlineLevel="3">
      <c r="A66" s="41"/>
      <c r="B66" s="42"/>
      <c r="C66" s="68"/>
      <c r="D66" s="65"/>
      <c r="E66" s="8"/>
      <c r="F66" s="98"/>
      <c r="G66" s="98"/>
      <c r="H66" s="96">
        <f t="shared" si="44"/>
        <v>0</v>
      </c>
      <c r="I66" s="96">
        <f t="shared" si="45"/>
        <v>0</v>
      </c>
      <c r="J66" s="96">
        <f t="shared" si="46"/>
        <v>0</v>
      </c>
      <c r="K66" s="94">
        <f t="shared" si="47"/>
        <v>0</v>
      </c>
    </row>
    <row r="67" spans="1:11" s="5" customFormat="1" outlineLevel="3">
      <c r="A67" s="41"/>
      <c r="B67" s="42"/>
      <c r="C67" s="68"/>
      <c r="D67" s="65"/>
      <c r="E67" s="8"/>
      <c r="F67" s="98"/>
      <c r="G67" s="98"/>
      <c r="H67" s="96">
        <f t="shared" si="44"/>
        <v>0</v>
      </c>
      <c r="I67" s="96">
        <f t="shared" si="45"/>
        <v>0</v>
      </c>
      <c r="J67" s="96">
        <f t="shared" si="46"/>
        <v>0</v>
      </c>
      <c r="K67" s="94">
        <f t="shared" si="47"/>
        <v>0</v>
      </c>
    </row>
    <row r="68" spans="1:11" ht="34" outlineLevel="2">
      <c r="A68" s="39" t="s">
        <v>118</v>
      </c>
      <c r="B68" s="31" t="s">
        <v>520</v>
      </c>
      <c r="C68" s="68"/>
      <c r="D68" s="60" t="s">
        <v>45</v>
      </c>
      <c r="E68" s="8"/>
      <c r="F68" s="93">
        <f>IF(E68&gt;0,I68/E68,0)</f>
        <v>0</v>
      </c>
      <c r="G68" s="93">
        <f>IF(E68&gt;0,J68/E68,0)</f>
        <v>0</v>
      </c>
      <c r="H68" s="93">
        <f>F68+G68</f>
        <v>0</v>
      </c>
      <c r="I68" s="93">
        <f>SUM(I69:I82)-I82</f>
        <v>0</v>
      </c>
      <c r="J68" s="93">
        <f>SUM(J69:J82)-J82</f>
        <v>0</v>
      </c>
      <c r="K68" s="94">
        <f t="shared" si="47"/>
        <v>0</v>
      </c>
    </row>
    <row r="69" spans="1:11" s="5" customFormat="1" ht="17" outlineLevel="3">
      <c r="A69" s="41" t="s">
        <v>207</v>
      </c>
      <c r="B69" s="32" t="s">
        <v>204</v>
      </c>
      <c r="C69" s="68" t="s">
        <v>225</v>
      </c>
      <c r="D69" s="62" t="s">
        <v>25</v>
      </c>
      <c r="E69" s="8"/>
      <c r="F69" s="98"/>
      <c r="G69" s="98"/>
      <c r="H69" s="96">
        <f t="shared" ref="H69:H81" si="48">F69+G69</f>
        <v>0</v>
      </c>
      <c r="I69" s="96">
        <f t="shared" ref="I69:I81" si="49">$E69*F69</f>
        <v>0</v>
      </c>
      <c r="J69" s="96">
        <f t="shared" ref="J69:J81" si="50">$E69*G69</f>
        <v>0</v>
      </c>
      <c r="K69" s="94">
        <f t="shared" si="47"/>
        <v>0</v>
      </c>
    </row>
    <row r="70" spans="1:11" s="5" customFormat="1" ht="17" outlineLevel="3">
      <c r="A70" s="41" t="s">
        <v>208</v>
      </c>
      <c r="B70" s="32" t="s">
        <v>205</v>
      </c>
      <c r="C70" s="68" t="s">
        <v>323</v>
      </c>
      <c r="D70" s="62" t="s">
        <v>45</v>
      </c>
      <c r="E70" s="8"/>
      <c r="F70" s="98"/>
      <c r="G70" s="98"/>
      <c r="H70" s="96">
        <f t="shared" si="48"/>
        <v>0</v>
      </c>
      <c r="I70" s="96">
        <f t="shared" si="49"/>
        <v>0</v>
      </c>
      <c r="J70" s="96">
        <f t="shared" si="50"/>
        <v>0</v>
      </c>
      <c r="K70" s="94">
        <f t="shared" si="47"/>
        <v>0</v>
      </c>
    </row>
    <row r="71" spans="1:11" s="5" customFormat="1" ht="17" outlineLevel="3">
      <c r="A71" s="41" t="s">
        <v>209</v>
      </c>
      <c r="B71" s="32" t="s">
        <v>202</v>
      </c>
      <c r="C71" s="68" t="s">
        <v>225</v>
      </c>
      <c r="D71" s="62" t="s">
        <v>25</v>
      </c>
      <c r="E71" s="8"/>
      <c r="F71" s="98"/>
      <c r="G71" s="98"/>
      <c r="H71" s="96">
        <f t="shared" si="48"/>
        <v>0</v>
      </c>
      <c r="I71" s="96">
        <f t="shared" si="49"/>
        <v>0</v>
      </c>
      <c r="J71" s="96">
        <f t="shared" si="50"/>
        <v>0</v>
      </c>
      <c r="K71" s="94">
        <f t="shared" si="47"/>
        <v>0</v>
      </c>
    </row>
    <row r="72" spans="1:11" s="5" customFormat="1" ht="17" outlineLevel="3">
      <c r="A72" s="41" t="s">
        <v>210</v>
      </c>
      <c r="B72" s="32" t="s">
        <v>203</v>
      </c>
      <c r="C72" s="68" t="s">
        <v>225</v>
      </c>
      <c r="D72" s="62" t="s">
        <v>25</v>
      </c>
      <c r="E72" s="8"/>
      <c r="F72" s="98"/>
      <c r="G72" s="98"/>
      <c r="H72" s="96">
        <f t="shared" si="48"/>
        <v>0</v>
      </c>
      <c r="I72" s="96">
        <f t="shared" si="49"/>
        <v>0</v>
      </c>
      <c r="J72" s="96">
        <f t="shared" si="50"/>
        <v>0</v>
      </c>
      <c r="K72" s="94">
        <f t="shared" si="47"/>
        <v>0</v>
      </c>
    </row>
    <row r="73" spans="1:11" s="5" customFormat="1" ht="17" outlineLevel="3">
      <c r="A73" s="41" t="s">
        <v>211</v>
      </c>
      <c r="B73" s="32" t="s">
        <v>197</v>
      </c>
      <c r="C73" s="68"/>
      <c r="D73" s="62" t="s">
        <v>45</v>
      </c>
      <c r="E73" s="8"/>
      <c r="F73" s="98"/>
      <c r="G73" s="98"/>
      <c r="H73" s="96">
        <f t="shared" si="48"/>
        <v>0</v>
      </c>
      <c r="I73" s="96">
        <f t="shared" si="49"/>
        <v>0</v>
      </c>
      <c r="J73" s="96">
        <f t="shared" si="50"/>
        <v>0</v>
      </c>
      <c r="K73" s="94">
        <f t="shared" si="47"/>
        <v>0</v>
      </c>
    </row>
    <row r="74" spans="1:11" s="5" customFormat="1" ht="17" outlineLevel="3">
      <c r="A74" s="41" t="s">
        <v>212</v>
      </c>
      <c r="B74" s="32" t="s">
        <v>206</v>
      </c>
      <c r="C74" s="68"/>
      <c r="D74" s="62" t="s">
        <v>45</v>
      </c>
      <c r="E74" s="8"/>
      <c r="F74" s="98"/>
      <c r="G74" s="98"/>
      <c r="H74" s="96">
        <f t="shared" si="48"/>
        <v>0</v>
      </c>
      <c r="I74" s="96">
        <f t="shared" si="49"/>
        <v>0</v>
      </c>
      <c r="J74" s="96">
        <f t="shared" si="50"/>
        <v>0</v>
      </c>
      <c r="K74" s="94">
        <f t="shared" si="47"/>
        <v>0</v>
      </c>
    </row>
    <row r="75" spans="1:11" s="5" customFormat="1" ht="17" outlineLevel="3">
      <c r="A75" s="41" t="s">
        <v>213</v>
      </c>
      <c r="B75" s="32" t="s">
        <v>195</v>
      </c>
      <c r="C75" s="68" t="s">
        <v>196</v>
      </c>
      <c r="D75" s="62" t="s">
        <v>45</v>
      </c>
      <c r="E75" s="8"/>
      <c r="F75" s="98"/>
      <c r="G75" s="98"/>
      <c r="H75" s="96">
        <f t="shared" si="48"/>
        <v>0</v>
      </c>
      <c r="I75" s="96">
        <f t="shared" si="49"/>
        <v>0</v>
      </c>
      <c r="J75" s="96">
        <f t="shared" si="50"/>
        <v>0</v>
      </c>
      <c r="K75" s="94">
        <f t="shared" si="47"/>
        <v>0</v>
      </c>
    </row>
    <row r="76" spans="1:11" s="5" customFormat="1" ht="17" outlineLevel="3">
      <c r="A76" s="41" t="s">
        <v>214</v>
      </c>
      <c r="B76" s="32" t="s">
        <v>193</v>
      </c>
      <c r="C76" s="68" t="s">
        <v>194</v>
      </c>
      <c r="D76" s="62" t="s">
        <v>25</v>
      </c>
      <c r="E76" s="8"/>
      <c r="F76" s="98"/>
      <c r="G76" s="98"/>
      <c r="H76" s="96">
        <f t="shared" si="48"/>
        <v>0</v>
      </c>
      <c r="I76" s="96">
        <f t="shared" si="49"/>
        <v>0</v>
      </c>
      <c r="J76" s="96">
        <f t="shared" si="50"/>
        <v>0</v>
      </c>
      <c r="K76" s="94">
        <f t="shared" si="47"/>
        <v>0</v>
      </c>
    </row>
    <row r="77" spans="1:11" s="5" customFormat="1" ht="34" outlineLevel="3">
      <c r="A77" s="41" t="s">
        <v>215</v>
      </c>
      <c r="B77" s="32" t="s">
        <v>182</v>
      </c>
      <c r="C77" s="68" t="s">
        <v>296</v>
      </c>
      <c r="D77" s="62" t="s">
        <v>25</v>
      </c>
      <c r="E77" s="8"/>
      <c r="F77" s="98"/>
      <c r="G77" s="98"/>
      <c r="H77" s="96">
        <f t="shared" si="48"/>
        <v>0</v>
      </c>
      <c r="I77" s="96">
        <f t="shared" si="49"/>
        <v>0</v>
      </c>
      <c r="J77" s="96">
        <f t="shared" si="50"/>
        <v>0</v>
      </c>
      <c r="K77" s="94">
        <f t="shared" si="47"/>
        <v>0</v>
      </c>
    </row>
    <row r="78" spans="1:11" s="5" customFormat="1" ht="34" outlineLevel="3">
      <c r="A78" s="41" t="s">
        <v>216</v>
      </c>
      <c r="B78" s="32" t="s">
        <v>183</v>
      </c>
      <c r="C78" s="68" t="s">
        <v>296</v>
      </c>
      <c r="D78" s="62" t="s">
        <v>25</v>
      </c>
      <c r="E78" s="8"/>
      <c r="F78" s="98"/>
      <c r="G78" s="98"/>
      <c r="H78" s="96">
        <f t="shared" si="48"/>
        <v>0</v>
      </c>
      <c r="I78" s="96">
        <f t="shared" si="49"/>
        <v>0</v>
      </c>
      <c r="J78" s="96">
        <f t="shared" si="50"/>
        <v>0</v>
      </c>
      <c r="K78" s="94">
        <f t="shared" si="47"/>
        <v>0</v>
      </c>
    </row>
    <row r="79" spans="1:11" s="5" customFormat="1" outlineLevel="3">
      <c r="A79" s="41"/>
      <c r="B79" s="42"/>
      <c r="C79" s="68"/>
      <c r="D79" s="65"/>
      <c r="E79" s="8"/>
      <c r="F79" s="98"/>
      <c r="G79" s="98"/>
      <c r="H79" s="96">
        <f t="shared" si="48"/>
        <v>0</v>
      </c>
      <c r="I79" s="96">
        <f t="shared" si="49"/>
        <v>0</v>
      </c>
      <c r="J79" s="96">
        <f t="shared" si="50"/>
        <v>0</v>
      </c>
      <c r="K79" s="94">
        <f t="shared" si="47"/>
        <v>0</v>
      </c>
    </row>
    <row r="80" spans="1:11" s="5" customFormat="1" outlineLevel="3">
      <c r="A80" s="41"/>
      <c r="B80" s="42"/>
      <c r="C80" s="68"/>
      <c r="D80" s="65"/>
      <c r="E80" s="8"/>
      <c r="F80" s="98"/>
      <c r="G80" s="98"/>
      <c r="H80" s="96">
        <f t="shared" si="48"/>
        <v>0</v>
      </c>
      <c r="I80" s="96">
        <f t="shared" si="49"/>
        <v>0</v>
      </c>
      <c r="J80" s="96">
        <f t="shared" si="50"/>
        <v>0</v>
      </c>
      <c r="K80" s="94">
        <f t="shared" si="47"/>
        <v>0</v>
      </c>
    </row>
    <row r="81" spans="1:11" s="5" customFormat="1" outlineLevel="3">
      <c r="A81" s="41"/>
      <c r="B81" s="42"/>
      <c r="C81" s="68"/>
      <c r="D81" s="65"/>
      <c r="E81" s="8"/>
      <c r="F81" s="98"/>
      <c r="G81" s="98"/>
      <c r="H81" s="96">
        <f t="shared" si="48"/>
        <v>0</v>
      </c>
      <c r="I81" s="96">
        <f t="shared" si="49"/>
        <v>0</v>
      </c>
      <c r="J81" s="96">
        <f t="shared" si="50"/>
        <v>0</v>
      </c>
      <c r="K81" s="94">
        <f t="shared" si="47"/>
        <v>0</v>
      </c>
    </row>
    <row r="82" spans="1:11" ht="34" outlineLevel="2">
      <c r="A82" s="39" t="s">
        <v>119</v>
      </c>
      <c r="B82" s="31" t="s">
        <v>520</v>
      </c>
      <c r="C82" s="68"/>
      <c r="D82" s="60" t="s">
        <v>45</v>
      </c>
      <c r="E82" s="8"/>
      <c r="F82" s="93">
        <f>IF(E82&gt;0,I82/E82,0)</f>
        <v>0</v>
      </c>
      <c r="G82" s="93">
        <f>IF(E82&gt;0,J82/E82,0)</f>
        <v>0</v>
      </c>
      <c r="H82" s="93">
        <f>F82+G82</f>
        <v>0</v>
      </c>
      <c r="I82" s="93">
        <f>SUM(I83:I96)-I96</f>
        <v>0</v>
      </c>
      <c r="J82" s="93">
        <f>SUM(J83:J96)-J96</f>
        <v>0</v>
      </c>
      <c r="K82" s="94">
        <f t="shared" si="47"/>
        <v>0</v>
      </c>
    </row>
    <row r="83" spans="1:11" s="5" customFormat="1" ht="17" outlineLevel="3">
      <c r="A83" s="41" t="s">
        <v>159</v>
      </c>
      <c r="B83" s="32" t="s">
        <v>204</v>
      </c>
      <c r="C83" s="68" t="s">
        <v>225</v>
      </c>
      <c r="D83" s="62" t="s">
        <v>25</v>
      </c>
      <c r="E83" s="8"/>
      <c r="F83" s="98"/>
      <c r="G83" s="98"/>
      <c r="H83" s="96">
        <f t="shared" ref="H83:H95" si="51">F83+G83</f>
        <v>0</v>
      </c>
      <c r="I83" s="96">
        <f t="shared" ref="I83:I95" si="52">$E83*F83</f>
        <v>0</v>
      </c>
      <c r="J83" s="96">
        <f t="shared" ref="J83:J95" si="53">$E83*G83</f>
        <v>0</v>
      </c>
      <c r="K83" s="94">
        <f t="shared" si="47"/>
        <v>0</v>
      </c>
    </row>
    <row r="84" spans="1:11" s="5" customFormat="1" ht="17" outlineLevel="3">
      <c r="A84" s="41" t="s">
        <v>160</v>
      </c>
      <c r="B84" s="32" t="s">
        <v>205</v>
      </c>
      <c r="C84" s="68" t="s">
        <v>323</v>
      </c>
      <c r="D84" s="62" t="s">
        <v>45</v>
      </c>
      <c r="E84" s="8"/>
      <c r="F84" s="98"/>
      <c r="G84" s="98"/>
      <c r="H84" s="96">
        <f t="shared" si="51"/>
        <v>0</v>
      </c>
      <c r="I84" s="96">
        <f t="shared" si="52"/>
        <v>0</v>
      </c>
      <c r="J84" s="96">
        <f t="shared" si="53"/>
        <v>0</v>
      </c>
      <c r="K84" s="94">
        <f t="shared" si="47"/>
        <v>0</v>
      </c>
    </row>
    <row r="85" spans="1:11" s="5" customFormat="1" ht="17" outlineLevel="3">
      <c r="A85" s="41" t="s">
        <v>161</v>
      </c>
      <c r="B85" s="32" t="s">
        <v>202</v>
      </c>
      <c r="C85" s="68" t="s">
        <v>225</v>
      </c>
      <c r="D85" s="62" t="s">
        <v>25</v>
      </c>
      <c r="E85" s="8"/>
      <c r="F85" s="98"/>
      <c r="G85" s="98"/>
      <c r="H85" s="96">
        <f t="shared" si="51"/>
        <v>0</v>
      </c>
      <c r="I85" s="96">
        <f t="shared" si="52"/>
        <v>0</v>
      </c>
      <c r="J85" s="96">
        <f t="shared" si="53"/>
        <v>0</v>
      </c>
      <c r="K85" s="94">
        <f t="shared" si="47"/>
        <v>0</v>
      </c>
    </row>
    <row r="86" spans="1:11" s="5" customFormat="1" ht="17" outlineLevel="3">
      <c r="A86" s="41" t="s">
        <v>218</v>
      </c>
      <c r="B86" s="32" t="s">
        <v>203</v>
      </c>
      <c r="C86" s="68" t="s">
        <v>225</v>
      </c>
      <c r="D86" s="62" t="s">
        <v>25</v>
      </c>
      <c r="E86" s="8"/>
      <c r="F86" s="98"/>
      <c r="G86" s="98"/>
      <c r="H86" s="96">
        <f t="shared" si="51"/>
        <v>0</v>
      </c>
      <c r="I86" s="96">
        <f t="shared" si="52"/>
        <v>0</v>
      </c>
      <c r="J86" s="96">
        <f t="shared" si="53"/>
        <v>0</v>
      </c>
      <c r="K86" s="94">
        <f t="shared" si="47"/>
        <v>0</v>
      </c>
    </row>
    <row r="87" spans="1:11" s="5" customFormat="1" ht="17" outlineLevel="3">
      <c r="A87" s="41" t="s">
        <v>219</v>
      </c>
      <c r="B87" s="32" t="s">
        <v>197</v>
      </c>
      <c r="C87" s="68"/>
      <c r="D87" s="62" t="s">
        <v>45</v>
      </c>
      <c r="E87" s="8"/>
      <c r="F87" s="98"/>
      <c r="G87" s="98"/>
      <c r="H87" s="96">
        <f t="shared" si="51"/>
        <v>0</v>
      </c>
      <c r="I87" s="96">
        <f t="shared" si="52"/>
        <v>0</v>
      </c>
      <c r="J87" s="96">
        <f t="shared" si="53"/>
        <v>0</v>
      </c>
      <c r="K87" s="94">
        <f t="shared" si="47"/>
        <v>0</v>
      </c>
    </row>
    <row r="88" spans="1:11" s="5" customFormat="1" ht="17" outlineLevel="3">
      <c r="A88" s="41" t="s">
        <v>220</v>
      </c>
      <c r="B88" s="32" t="s">
        <v>206</v>
      </c>
      <c r="C88" s="68"/>
      <c r="D88" s="62" t="s">
        <v>45</v>
      </c>
      <c r="E88" s="8"/>
      <c r="F88" s="98"/>
      <c r="G88" s="98"/>
      <c r="H88" s="96">
        <f t="shared" si="51"/>
        <v>0</v>
      </c>
      <c r="I88" s="96">
        <f t="shared" si="52"/>
        <v>0</v>
      </c>
      <c r="J88" s="96">
        <f t="shared" si="53"/>
        <v>0</v>
      </c>
      <c r="K88" s="94">
        <f t="shared" si="47"/>
        <v>0</v>
      </c>
    </row>
    <row r="89" spans="1:11" s="5" customFormat="1" ht="17" outlineLevel="3">
      <c r="A89" s="41" t="s">
        <v>221</v>
      </c>
      <c r="B89" s="32" t="s">
        <v>195</v>
      </c>
      <c r="C89" s="68" t="s">
        <v>196</v>
      </c>
      <c r="D89" s="62" t="s">
        <v>45</v>
      </c>
      <c r="E89" s="8"/>
      <c r="F89" s="98"/>
      <c r="G89" s="98"/>
      <c r="H89" s="96">
        <f t="shared" si="51"/>
        <v>0</v>
      </c>
      <c r="I89" s="96">
        <f t="shared" si="52"/>
        <v>0</v>
      </c>
      <c r="J89" s="96">
        <f t="shared" si="53"/>
        <v>0</v>
      </c>
      <c r="K89" s="94">
        <f t="shared" si="47"/>
        <v>0</v>
      </c>
    </row>
    <row r="90" spans="1:11" s="5" customFormat="1" ht="17" outlineLevel="3">
      <c r="A90" s="41" t="s">
        <v>249</v>
      </c>
      <c r="B90" s="32" t="s">
        <v>193</v>
      </c>
      <c r="C90" s="68" t="s">
        <v>194</v>
      </c>
      <c r="D90" s="62" t="s">
        <v>25</v>
      </c>
      <c r="E90" s="8"/>
      <c r="F90" s="98"/>
      <c r="G90" s="98"/>
      <c r="H90" s="96">
        <f t="shared" si="51"/>
        <v>0</v>
      </c>
      <c r="I90" s="96">
        <f t="shared" si="52"/>
        <v>0</v>
      </c>
      <c r="J90" s="96">
        <f t="shared" si="53"/>
        <v>0</v>
      </c>
      <c r="K90" s="94">
        <f t="shared" si="47"/>
        <v>0</v>
      </c>
    </row>
    <row r="91" spans="1:11" s="5" customFormat="1" ht="34" outlineLevel="3">
      <c r="A91" s="41" t="s">
        <v>286</v>
      </c>
      <c r="B91" s="32" t="s">
        <v>182</v>
      </c>
      <c r="C91" s="68" t="s">
        <v>296</v>
      </c>
      <c r="D91" s="62" t="s">
        <v>25</v>
      </c>
      <c r="E91" s="8"/>
      <c r="F91" s="98"/>
      <c r="G91" s="98"/>
      <c r="H91" s="96">
        <f t="shared" si="51"/>
        <v>0</v>
      </c>
      <c r="I91" s="96">
        <f t="shared" si="52"/>
        <v>0</v>
      </c>
      <c r="J91" s="96">
        <f t="shared" si="53"/>
        <v>0</v>
      </c>
      <c r="K91" s="94">
        <f t="shared" si="47"/>
        <v>0</v>
      </c>
    </row>
    <row r="92" spans="1:11" s="5" customFormat="1" ht="34" outlineLevel="3">
      <c r="A92" s="41" t="s">
        <v>287</v>
      </c>
      <c r="B92" s="32" t="s">
        <v>183</v>
      </c>
      <c r="C92" s="68" t="s">
        <v>296</v>
      </c>
      <c r="D92" s="62" t="s">
        <v>25</v>
      </c>
      <c r="E92" s="8"/>
      <c r="F92" s="98"/>
      <c r="G92" s="98"/>
      <c r="H92" s="96">
        <f t="shared" si="51"/>
        <v>0</v>
      </c>
      <c r="I92" s="96">
        <f t="shared" si="52"/>
        <v>0</v>
      </c>
      <c r="J92" s="96">
        <f t="shared" si="53"/>
        <v>0</v>
      </c>
      <c r="K92" s="94">
        <f t="shared" si="47"/>
        <v>0</v>
      </c>
    </row>
    <row r="93" spans="1:11" s="5" customFormat="1" outlineLevel="3">
      <c r="A93" s="41"/>
      <c r="B93" s="42"/>
      <c r="C93" s="68"/>
      <c r="D93" s="65"/>
      <c r="E93" s="8"/>
      <c r="F93" s="98"/>
      <c r="G93" s="98"/>
      <c r="H93" s="96">
        <f t="shared" si="51"/>
        <v>0</v>
      </c>
      <c r="I93" s="96">
        <f t="shared" si="52"/>
        <v>0</v>
      </c>
      <c r="J93" s="96">
        <f t="shared" si="53"/>
        <v>0</v>
      </c>
      <c r="K93" s="94">
        <f t="shared" si="47"/>
        <v>0</v>
      </c>
    </row>
    <row r="94" spans="1:11" s="5" customFormat="1" outlineLevel="3">
      <c r="A94" s="41"/>
      <c r="B94" s="42"/>
      <c r="C94" s="68"/>
      <c r="D94" s="65"/>
      <c r="E94" s="8"/>
      <c r="F94" s="98"/>
      <c r="G94" s="98"/>
      <c r="H94" s="96">
        <f t="shared" si="51"/>
        <v>0</v>
      </c>
      <c r="I94" s="96">
        <f t="shared" si="52"/>
        <v>0</v>
      </c>
      <c r="J94" s="96">
        <f t="shared" si="53"/>
        <v>0</v>
      </c>
      <c r="K94" s="94">
        <f t="shared" si="47"/>
        <v>0</v>
      </c>
    </row>
    <row r="95" spans="1:11" s="5" customFormat="1" outlineLevel="3">
      <c r="A95" s="41"/>
      <c r="B95" s="42"/>
      <c r="C95" s="68"/>
      <c r="D95" s="65"/>
      <c r="E95" s="8"/>
      <c r="F95" s="98"/>
      <c r="G95" s="98"/>
      <c r="H95" s="96">
        <f t="shared" si="51"/>
        <v>0</v>
      </c>
      <c r="I95" s="96">
        <f t="shared" si="52"/>
        <v>0</v>
      </c>
      <c r="J95" s="96">
        <f t="shared" si="53"/>
        <v>0</v>
      </c>
      <c r="K95" s="94">
        <f t="shared" si="47"/>
        <v>0</v>
      </c>
    </row>
    <row r="96" spans="1:11" ht="17" outlineLevel="2">
      <c r="A96" s="39" t="s">
        <v>120</v>
      </c>
      <c r="B96" s="31" t="s">
        <v>198</v>
      </c>
      <c r="C96" s="68"/>
      <c r="D96" s="60" t="s">
        <v>45</v>
      </c>
      <c r="E96" s="8"/>
      <c r="F96" s="93">
        <f>IF(E96&gt;0,I96/E96,0)</f>
        <v>0</v>
      </c>
      <c r="G96" s="93">
        <f>IF(E96&gt;0,J96/E96,0)</f>
        <v>0</v>
      </c>
      <c r="H96" s="93">
        <f>F96+G96</f>
        <v>0</v>
      </c>
      <c r="I96" s="93">
        <f>SUM(I97:I112)-I112</f>
        <v>0</v>
      </c>
      <c r="J96" s="93">
        <f>SUM(J97:J112)-J112</f>
        <v>0</v>
      </c>
      <c r="K96" s="94">
        <f t="shared" ref="K96:K111" si="54">I96+J96</f>
        <v>0</v>
      </c>
    </row>
    <row r="97" spans="1:11" s="5" customFormat="1" ht="17" outlineLevel="3">
      <c r="A97" s="41" t="s">
        <v>229</v>
      </c>
      <c r="B97" s="32" t="s">
        <v>204</v>
      </c>
      <c r="C97" s="68" t="s">
        <v>225</v>
      </c>
      <c r="D97" s="62" t="s">
        <v>25</v>
      </c>
      <c r="E97" s="8"/>
      <c r="F97" s="98"/>
      <c r="G97" s="98"/>
      <c r="H97" s="96">
        <f t="shared" ref="H97:H111" si="55">F97+G97</f>
        <v>0</v>
      </c>
      <c r="I97" s="96">
        <f t="shared" ref="I97:I111" si="56">$E97*F97</f>
        <v>0</v>
      </c>
      <c r="J97" s="96">
        <f t="shared" ref="J97:J111" si="57">$E97*G97</f>
        <v>0</v>
      </c>
      <c r="K97" s="94">
        <f t="shared" si="54"/>
        <v>0</v>
      </c>
    </row>
    <row r="98" spans="1:11" s="5" customFormat="1" ht="17" outlineLevel="3">
      <c r="A98" s="41" t="s">
        <v>230</v>
      </c>
      <c r="B98" s="32" t="s">
        <v>205</v>
      </c>
      <c r="C98" s="68" t="s">
        <v>323</v>
      </c>
      <c r="D98" s="62" t="s">
        <v>45</v>
      </c>
      <c r="E98" s="8"/>
      <c r="F98" s="98"/>
      <c r="G98" s="98"/>
      <c r="H98" s="96">
        <f t="shared" si="55"/>
        <v>0</v>
      </c>
      <c r="I98" s="96">
        <f t="shared" si="56"/>
        <v>0</v>
      </c>
      <c r="J98" s="96">
        <f t="shared" si="57"/>
        <v>0</v>
      </c>
      <c r="K98" s="94">
        <f t="shared" si="54"/>
        <v>0</v>
      </c>
    </row>
    <row r="99" spans="1:11" s="5" customFormat="1" ht="17" outlineLevel="3">
      <c r="A99" s="41" t="s">
        <v>231</v>
      </c>
      <c r="B99" s="32" t="s">
        <v>202</v>
      </c>
      <c r="C99" s="68" t="s">
        <v>225</v>
      </c>
      <c r="D99" s="62" t="s">
        <v>25</v>
      </c>
      <c r="E99" s="8"/>
      <c r="F99" s="98"/>
      <c r="G99" s="98"/>
      <c r="H99" s="96">
        <f t="shared" si="55"/>
        <v>0</v>
      </c>
      <c r="I99" s="96">
        <f t="shared" si="56"/>
        <v>0</v>
      </c>
      <c r="J99" s="96">
        <f t="shared" si="57"/>
        <v>0</v>
      </c>
      <c r="K99" s="94">
        <f t="shared" si="54"/>
        <v>0</v>
      </c>
    </row>
    <row r="100" spans="1:11" s="5" customFormat="1" ht="17" outlineLevel="3">
      <c r="A100" s="41" t="s">
        <v>232</v>
      </c>
      <c r="B100" s="32" t="s">
        <v>203</v>
      </c>
      <c r="C100" s="68" t="s">
        <v>225</v>
      </c>
      <c r="D100" s="62" t="s">
        <v>25</v>
      </c>
      <c r="E100" s="8"/>
      <c r="F100" s="98"/>
      <c r="G100" s="98"/>
      <c r="H100" s="96">
        <f t="shared" si="55"/>
        <v>0</v>
      </c>
      <c r="I100" s="96">
        <f t="shared" si="56"/>
        <v>0</v>
      </c>
      <c r="J100" s="96">
        <f t="shared" si="57"/>
        <v>0</v>
      </c>
      <c r="K100" s="94">
        <f t="shared" si="54"/>
        <v>0</v>
      </c>
    </row>
    <row r="101" spans="1:11" s="5" customFormat="1" ht="17" outlineLevel="3">
      <c r="A101" s="41" t="s">
        <v>233</v>
      </c>
      <c r="B101" s="32" t="s">
        <v>197</v>
      </c>
      <c r="C101" s="68"/>
      <c r="D101" s="62" t="s">
        <v>45</v>
      </c>
      <c r="E101" s="8"/>
      <c r="F101" s="98"/>
      <c r="G101" s="98"/>
      <c r="H101" s="96">
        <f t="shared" si="55"/>
        <v>0</v>
      </c>
      <c r="I101" s="96">
        <f t="shared" si="56"/>
        <v>0</v>
      </c>
      <c r="J101" s="96">
        <f t="shared" si="57"/>
        <v>0</v>
      </c>
      <c r="K101" s="94">
        <f t="shared" si="54"/>
        <v>0</v>
      </c>
    </row>
    <row r="102" spans="1:11" s="5" customFormat="1" ht="17" outlineLevel="3">
      <c r="A102" s="41" t="s">
        <v>234</v>
      </c>
      <c r="B102" s="32" t="s">
        <v>206</v>
      </c>
      <c r="C102" s="68"/>
      <c r="D102" s="62" t="s">
        <v>45</v>
      </c>
      <c r="E102" s="8"/>
      <c r="F102" s="98"/>
      <c r="G102" s="98"/>
      <c r="H102" s="96">
        <f t="shared" si="55"/>
        <v>0</v>
      </c>
      <c r="I102" s="96">
        <f t="shared" si="56"/>
        <v>0</v>
      </c>
      <c r="J102" s="96">
        <f t="shared" si="57"/>
        <v>0</v>
      </c>
      <c r="K102" s="94">
        <f t="shared" si="54"/>
        <v>0</v>
      </c>
    </row>
    <row r="103" spans="1:11" s="5" customFormat="1" ht="17" outlineLevel="3">
      <c r="A103" s="41" t="s">
        <v>235</v>
      </c>
      <c r="B103" s="32" t="s">
        <v>195</v>
      </c>
      <c r="C103" s="68" t="s">
        <v>196</v>
      </c>
      <c r="D103" s="62" t="s">
        <v>45</v>
      </c>
      <c r="E103" s="8"/>
      <c r="F103" s="98"/>
      <c r="G103" s="98"/>
      <c r="H103" s="96">
        <f t="shared" si="55"/>
        <v>0</v>
      </c>
      <c r="I103" s="96">
        <f t="shared" si="56"/>
        <v>0</v>
      </c>
      <c r="J103" s="96">
        <f t="shared" si="57"/>
        <v>0</v>
      </c>
      <c r="K103" s="94">
        <f t="shared" si="54"/>
        <v>0</v>
      </c>
    </row>
    <row r="104" spans="1:11" s="5" customFormat="1" ht="17" outlineLevel="3">
      <c r="A104" s="41" t="s">
        <v>236</v>
      </c>
      <c r="B104" s="32" t="s">
        <v>193</v>
      </c>
      <c r="C104" s="68" t="s">
        <v>194</v>
      </c>
      <c r="D104" s="62" t="s">
        <v>25</v>
      </c>
      <c r="E104" s="8"/>
      <c r="F104" s="98"/>
      <c r="G104" s="98"/>
      <c r="H104" s="96">
        <f t="shared" si="55"/>
        <v>0</v>
      </c>
      <c r="I104" s="96">
        <f t="shared" si="56"/>
        <v>0</v>
      </c>
      <c r="J104" s="96">
        <f t="shared" si="57"/>
        <v>0</v>
      </c>
      <c r="K104" s="94">
        <f t="shared" si="54"/>
        <v>0</v>
      </c>
    </row>
    <row r="105" spans="1:11" s="5" customFormat="1" ht="34" outlineLevel="3">
      <c r="A105" s="41" t="s">
        <v>237</v>
      </c>
      <c r="B105" s="32" t="s">
        <v>182</v>
      </c>
      <c r="C105" s="68" t="s">
        <v>184</v>
      </c>
      <c r="D105" s="62" t="s">
        <v>25</v>
      </c>
      <c r="E105" s="8"/>
      <c r="F105" s="98"/>
      <c r="G105" s="98"/>
      <c r="H105" s="96">
        <f t="shared" si="55"/>
        <v>0</v>
      </c>
      <c r="I105" s="96">
        <f t="shared" si="56"/>
        <v>0</v>
      </c>
      <c r="J105" s="96">
        <f t="shared" si="57"/>
        <v>0</v>
      </c>
      <c r="K105" s="94">
        <f t="shared" si="54"/>
        <v>0</v>
      </c>
    </row>
    <row r="106" spans="1:11" s="5" customFormat="1" ht="34" outlineLevel="3">
      <c r="A106" s="41" t="s">
        <v>288</v>
      </c>
      <c r="B106" s="32" t="s">
        <v>183</v>
      </c>
      <c r="C106" s="68" t="s">
        <v>184</v>
      </c>
      <c r="D106" s="62" t="s">
        <v>25</v>
      </c>
      <c r="E106" s="8"/>
      <c r="F106" s="98"/>
      <c r="G106" s="98"/>
      <c r="H106" s="96">
        <f t="shared" si="55"/>
        <v>0</v>
      </c>
      <c r="I106" s="96">
        <f t="shared" si="56"/>
        <v>0</v>
      </c>
      <c r="J106" s="96">
        <f t="shared" si="57"/>
        <v>0</v>
      </c>
      <c r="K106" s="94">
        <f t="shared" si="54"/>
        <v>0</v>
      </c>
    </row>
    <row r="107" spans="1:11" s="5" customFormat="1" ht="17" outlineLevel="3">
      <c r="A107" s="41" t="s">
        <v>289</v>
      </c>
      <c r="B107" s="32" t="s">
        <v>201</v>
      </c>
      <c r="C107" s="68" t="s">
        <v>181</v>
      </c>
      <c r="D107" s="62" t="s">
        <v>25</v>
      </c>
      <c r="E107" s="8"/>
      <c r="F107" s="98"/>
      <c r="G107" s="98"/>
      <c r="H107" s="96">
        <f t="shared" si="55"/>
        <v>0</v>
      </c>
      <c r="I107" s="96">
        <f t="shared" si="56"/>
        <v>0</v>
      </c>
      <c r="J107" s="96">
        <f t="shared" si="57"/>
        <v>0</v>
      </c>
      <c r="K107" s="94">
        <f t="shared" si="54"/>
        <v>0</v>
      </c>
    </row>
    <row r="108" spans="1:11" s="5" customFormat="1" outlineLevel="3">
      <c r="A108" s="41"/>
      <c r="B108" s="42"/>
      <c r="C108" s="68"/>
      <c r="D108" s="65"/>
      <c r="E108" s="8"/>
      <c r="F108" s="98"/>
      <c r="G108" s="98"/>
      <c r="H108" s="96">
        <f t="shared" si="55"/>
        <v>0</v>
      </c>
      <c r="I108" s="96">
        <f t="shared" si="56"/>
        <v>0</v>
      </c>
      <c r="J108" s="96">
        <f t="shared" si="57"/>
        <v>0</v>
      </c>
      <c r="K108" s="94">
        <f t="shared" si="54"/>
        <v>0</v>
      </c>
    </row>
    <row r="109" spans="1:11" s="5" customFormat="1" outlineLevel="3">
      <c r="A109" s="41"/>
      <c r="B109" s="42"/>
      <c r="C109" s="68"/>
      <c r="D109" s="65"/>
      <c r="E109" s="8"/>
      <c r="F109" s="98"/>
      <c r="G109" s="98"/>
      <c r="H109" s="96">
        <f t="shared" si="55"/>
        <v>0</v>
      </c>
      <c r="I109" s="96">
        <f t="shared" si="56"/>
        <v>0</v>
      </c>
      <c r="J109" s="96">
        <f t="shared" si="57"/>
        <v>0</v>
      </c>
      <c r="K109" s="94">
        <f t="shared" si="54"/>
        <v>0</v>
      </c>
    </row>
    <row r="110" spans="1:11" s="5" customFormat="1" outlineLevel="3">
      <c r="A110" s="41"/>
      <c r="B110" s="42"/>
      <c r="C110" s="68"/>
      <c r="D110" s="65"/>
      <c r="E110" s="8"/>
      <c r="F110" s="98"/>
      <c r="G110" s="98"/>
      <c r="H110" s="96">
        <f t="shared" si="55"/>
        <v>0</v>
      </c>
      <c r="I110" s="96">
        <f t="shared" si="56"/>
        <v>0</v>
      </c>
      <c r="J110" s="96">
        <f t="shared" si="57"/>
        <v>0</v>
      </c>
      <c r="K110" s="94">
        <f t="shared" si="54"/>
        <v>0</v>
      </c>
    </row>
    <row r="111" spans="1:11" s="5" customFormat="1" outlineLevel="3">
      <c r="A111" s="41"/>
      <c r="B111" s="42"/>
      <c r="C111" s="68"/>
      <c r="D111" s="65"/>
      <c r="E111" s="8"/>
      <c r="F111" s="98"/>
      <c r="G111" s="98"/>
      <c r="H111" s="96">
        <f t="shared" si="55"/>
        <v>0</v>
      </c>
      <c r="I111" s="96">
        <f t="shared" si="56"/>
        <v>0</v>
      </c>
      <c r="J111" s="96">
        <f t="shared" si="57"/>
        <v>0</v>
      </c>
      <c r="K111" s="94">
        <f t="shared" si="54"/>
        <v>0</v>
      </c>
    </row>
    <row r="112" spans="1:11" ht="17" outlineLevel="2">
      <c r="A112" s="39" t="s">
        <v>239</v>
      </c>
      <c r="B112" s="31" t="s">
        <v>222</v>
      </c>
      <c r="C112" s="68"/>
      <c r="D112" s="60" t="s">
        <v>45</v>
      </c>
      <c r="E112" s="8"/>
      <c r="F112" s="93">
        <f>IF(E112&gt;0,I112/E112,0)</f>
        <v>0</v>
      </c>
      <c r="G112" s="93">
        <f>IF(E112&gt;0,J112/E112,0)</f>
        <v>0</v>
      </c>
      <c r="H112" s="93">
        <f>F112+G112</f>
        <v>0</v>
      </c>
      <c r="I112" s="93">
        <f>SUM(I113:I127)-I127</f>
        <v>0</v>
      </c>
      <c r="J112" s="93">
        <f>SUM(J113:J127)-J127</f>
        <v>0</v>
      </c>
      <c r="K112" s="94">
        <f t="shared" ref="K112:K126" si="58">I112+J112</f>
        <v>0</v>
      </c>
    </row>
    <row r="113" spans="1:11" s="5" customFormat="1" ht="17" outlineLevel="3">
      <c r="A113" s="41" t="s">
        <v>240</v>
      </c>
      <c r="B113" s="32" t="s">
        <v>204</v>
      </c>
      <c r="C113" s="68" t="s">
        <v>225</v>
      </c>
      <c r="D113" s="62" t="s">
        <v>25</v>
      </c>
      <c r="E113" s="8"/>
      <c r="F113" s="98"/>
      <c r="G113" s="98"/>
      <c r="H113" s="96">
        <f t="shared" ref="H113:H126" si="59">F113+G113</f>
        <v>0</v>
      </c>
      <c r="I113" s="96">
        <f t="shared" ref="I113:I126" si="60">$E113*F113</f>
        <v>0</v>
      </c>
      <c r="J113" s="96">
        <f t="shared" ref="J113:J126" si="61">$E113*G113</f>
        <v>0</v>
      </c>
      <c r="K113" s="94">
        <f t="shared" si="58"/>
        <v>0</v>
      </c>
    </row>
    <row r="114" spans="1:11" s="5" customFormat="1" ht="17" outlineLevel="3">
      <c r="A114" s="41" t="s">
        <v>241</v>
      </c>
      <c r="B114" s="32" t="s">
        <v>205</v>
      </c>
      <c r="C114" s="68" t="s">
        <v>323</v>
      </c>
      <c r="D114" s="62" t="s">
        <v>45</v>
      </c>
      <c r="E114" s="8"/>
      <c r="F114" s="98"/>
      <c r="G114" s="98"/>
      <c r="H114" s="96">
        <f t="shared" si="59"/>
        <v>0</v>
      </c>
      <c r="I114" s="96">
        <f t="shared" si="60"/>
        <v>0</v>
      </c>
      <c r="J114" s="96">
        <f t="shared" si="61"/>
        <v>0</v>
      </c>
      <c r="K114" s="94">
        <f t="shared" si="58"/>
        <v>0</v>
      </c>
    </row>
    <row r="115" spans="1:11" s="5" customFormat="1" ht="17" outlineLevel="3">
      <c r="A115" s="41" t="s">
        <v>242</v>
      </c>
      <c r="B115" s="32" t="s">
        <v>202</v>
      </c>
      <c r="C115" s="68" t="s">
        <v>225</v>
      </c>
      <c r="D115" s="62" t="s">
        <v>25</v>
      </c>
      <c r="E115" s="8"/>
      <c r="F115" s="98"/>
      <c r="G115" s="98"/>
      <c r="H115" s="96">
        <f t="shared" si="59"/>
        <v>0</v>
      </c>
      <c r="I115" s="96">
        <f t="shared" si="60"/>
        <v>0</v>
      </c>
      <c r="J115" s="96">
        <f t="shared" si="61"/>
        <v>0</v>
      </c>
      <c r="K115" s="94">
        <f t="shared" si="58"/>
        <v>0</v>
      </c>
    </row>
    <row r="116" spans="1:11" s="5" customFormat="1" ht="17" outlineLevel="3">
      <c r="A116" s="41" t="s">
        <v>243</v>
      </c>
      <c r="B116" s="32" t="s">
        <v>203</v>
      </c>
      <c r="C116" s="68" t="s">
        <v>225</v>
      </c>
      <c r="D116" s="62" t="s">
        <v>25</v>
      </c>
      <c r="E116" s="8"/>
      <c r="F116" s="98"/>
      <c r="G116" s="98"/>
      <c r="H116" s="96">
        <f t="shared" si="59"/>
        <v>0</v>
      </c>
      <c r="I116" s="96">
        <f t="shared" si="60"/>
        <v>0</v>
      </c>
      <c r="J116" s="96">
        <f t="shared" si="61"/>
        <v>0</v>
      </c>
      <c r="K116" s="94">
        <f t="shared" si="58"/>
        <v>0</v>
      </c>
    </row>
    <row r="117" spans="1:11" s="5" customFormat="1" ht="17" outlineLevel="3">
      <c r="A117" s="41" t="s">
        <v>244</v>
      </c>
      <c r="B117" s="32" t="s">
        <v>197</v>
      </c>
      <c r="C117" s="68"/>
      <c r="D117" s="62" t="s">
        <v>45</v>
      </c>
      <c r="E117" s="8"/>
      <c r="F117" s="98"/>
      <c r="G117" s="98"/>
      <c r="H117" s="96">
        <f t="shared" si="59"/>
        <v>0</v>
      </c>
      <c r="I117" s="96">
        <f t="shared" si="60"/>
        <v>0</v>
      </c>
      <c r="J117" s="96">
        <f t="shared" si="61"/>
        <v>0</v>
      </c>
      <c r="K117" s="94">
        <f t="shared" si="58"/>
        <v>0</v>
      </c>
    </row>
    <row r="118" spans="1:11" s="5" customFormat="1" ht="17" outlineLevel="3">
      <c r="A118" s="41" t="s">
        <v>245</v>
      </c>
      <c r="B118" s="32" t="s">
        <v>206</v>
      </c>
      <c r="C118" s="68"/>
      <c r="D118" s="62" t="s">
        <v>45</v>
      </c>
      <c r="E118" s="8"/>
      <c r="F118" s="98"/>
      <c r="G118" s="98"/>
      <c r="H118" s="96">
        <f t="shared" si="59"/>
        <v>0</v>
      </c>
      <c r="I118" s="96">
        <f t="shared" si="60"/>
        <v>0</v>
      </c>
      <c r="J118" s="96">
        <f t="shared" si="61"/>
        <v>0</v>
      </c>
      <c r="K118" s="94">
        <f t="shared" si="58"/>
        <v>0</v>
      </c>
    </row>
    <row r="119" spans="1:11" s="5" customFormat="1" ht="17" outlineLevel="3">
      <c r="A119" s="41" t="s">
        <v>246</v>
      </c>
      <c r="B119" s="32" t="s">
        <v>193</v>
      </c>
      <c r="C119" s="68" t="s">
        <v>194</v>
      </c>
      <c r="D119" s="62" t="s">
        <v>25</v>
      </c>
      <c r="E119" s="8"/>
      <c r="F119" s="98"/>
      <c r="G119" s="98"/>
      <c r="H119" s="96">
        <f t="shared" si="59"/>
        <v>0</v>
      </c>
      <c r="I119" s="96">
        <f t="shared" si="60"/>
        <v>0</v>
      </c>
      <c r="J119" s="96">
        <f t="shared" si="61"/>
        <v>0</v>
      </c>
      <c r="K119" s="94">
        <f t="shared" si="58"/>
        <v>0</v>
      </c>
    </row>
    <row r="120" spans="1:11" s="5" customFormat="1" ht="17" outlineLevel="3">
      <c r="A120" s="41" t="s">
        <v>247</v>
      </c>
      <c r="B120" s="32" t="s">
        <v>294</v>
      </c>
      <c r="C120" s="68"/>
      <c r="D120" s="62" t="s">
        <v>45</v>
      </c>
      <c r="E120" s="8"/>
      <c r="F120" s="98"/>
      <c r="G120" s="98"/>
      <c r="H120" s="96"/>
      <c r="I120" s="96"/>
      <c r="J120" s="96"/>
      <c r="K120" s="94"/>
    </row>
    <row r="121" spans="1:11" s="5" customFormat="1" ht="17" outlineLevel="3">
      <c r="A121" s="41" t="s">
        <v>248</v>
      </c>
      <c r="B121" s="32" t="s">
        <v>285</v>
      </c>
      <c r="C121" s="68" t="s">
        <v>217</v>
      </c>
      <c r="D121" s="62" t="s">
        <v>45</v>
      </c>
      <c r="E121" s="8"/>
      <c r="F121" s="98"/>
      <c r="G121" s="98"/>
      <c r="H121" s="96">
        <f t="shared" si="59"/>
        <v>0</v>
      </c>
      <c r="I121" s="96">
        <f t="shared" si="60"/>
        <v>0</v>
      </c>
      <c r="J121" s="96">
        <f t="shared" si="61"/>
        <v>0</v>
      </c>
      <c r="K121" s="94">
        <f t="shared" si="58"/>
        <v>0</v>
      </c>
    </row>
    <row r="122" spans="1:11" s="5" customFormat="1" ht="17" outlineLevel="3">
      <c r="A122" s="41" t="s">
        <v>290</v>
      </c>
      <c r="B122" s="32" t="s">
        <v>223</v>
      </c>
      <c r="C122" s="68" t="s">
        <v>225</v>
      </c>
      <c r="D122" s="62" t="s">
        <v>25</v>
      </c>
      <c r="E122" s="8"/>
      <c r="F122" s="98"/>
      <c r="G122" s="98"/>
      <c r="H122" s="96">
        <f t="shared" si="59"/>
        <v>0</v>
      </c>
      <c r="I122" s="96">
        <f t="shared" si="60"/>
        <v>0</v>
      </c>
      <c r="J122" s="96">
        <f t="shared" si="61"/>
        <v>0</v>
      </c>
      <c r="K122" s="94">
        <f t="shared" si="58"/>
        <v>0</v>
      </c>
    </row>
    <row r="123" spans="1:11" s="5" customFormat="1" ht="17" outlineLevel="3">
      <c r="A123" s="41" t="s">
        <v>291</v>
      </c>
      <c r="B123" s="32" t="s">
        <v>224</v>
      </c>
      <c r="C123" s="68"/>
      <c r="D123" s="62" t="s">
        <v>45</v>
      </c>
      <c r="E123" s="8"/>
      <c r="F123" s="98"/>
      <c r="G123" s="98"/>
      <c r="H123" s="96">
        <f t="shared" si="59"/>
        <v>0</v>
      </c>
      <c r="I123" s="96">
        <f t="shared" si="60"/>
        <v>0</v>
      </c>
      <c r="J123" s="96">
        <f t="shared" si="61"/>
        <v>0</v>
      </c>
      <c r="K123" s="94">
        <f t="shared" si="58"/>
        <v>0</v>
      </c>
    </row>
    <row r="124" spans="1:11" s="5" customFormat="1" outlineLevel="3">
      <c r="A124" s="41"/>
      <c r="B124" s="42"/>
      <c r="C124" s="68"/>
      <c r="D124" s="65"/>
      <c r="E124" s="8"/>
      <c r="F124" s="98"/>
      <c r="G124" s="98"/>
      <c r="H124" s="96">
        <f t="shared" si="59"/>
        <v>0</v>
      </c>
      <c r="I124" s="96">
        <f t="shared" si="60"/>
        <v>0</v>
      </c>
      <c r="J124" s="96">
        <f t="shared" si="61"/>
        <v>0</v>
      </c>
      <c r="K124" s="94">
        <f t="shared" si="58"/>
        <v>0</v>
      </c>
    </row>
    <row r="125" spans="1:11" s="5" customFormat="1" outlineLevel="3">
      <c r="A125" s="41"/>
      <c r="B125" s="42"/>
      <c r="C125" s="68"/>
      <c r="D125" s="65"/>
      <c r="E125" s="8"/>
      <c r="F125" s="98"/>
      <c r="G125" s="98"/>
      <c r="H125" s="96">
        <f t="shared" si="59"/>
        <v>0</v>
      </c>
      <c r="I125" s="96">
        <f t="shared" si="60"/>
        <v>0</v>
      </c>
      <c r="J125" s="96">
        <f t="shared" si="61"/>
        <v>0</v>
      </c>
      <c r="K125" s="94">
        <f t="shared" si="58"/>
        <v>0</v>
      </c>
    </row>
    <row r="126" spans="1:11" s="5" customFormat="1" outlineLevel="3">
      <c r="A126" s="41"/>
      <c r="B126" s="42"/>
      <c r="C126" s="68"/>
      <c r="D126" s="65"/>
      <c r="E126" s="8"/>
      <c r="F126" s="98"/>
      <c r="G126" s="98"/>
      <c r="H126" s="96">
        <f t="shared" si="59"/>
        <v>0</v>
      </c>
      <c r="I126" s="96">
        <f t="shared" si="60"/>
        <v>0</v>
      </c>
      <c r="J126" s="96">
        <f t="shared" si="61"/>
        <v>0</v>
      </c>
      <c r="K126" s="94">
        <f t="shared" si="58"/>
        <v>0</v>
      </c>
    </row>
    <row r="127" spans="1:11" ht="17" outlineLevel="2">
      <c r="A127" s="39" t="s">
        <v>251</v>
      </c>
      <c r="B127" s="31" t="s">
        <v>284</v>
      </c>
      <c r="C127" s="68"/>
      <c r="D127" s="60" t="s">
        <v>45</v>
      </c>
      <c r="E127" s="8"/>
      <c r="F127" s="93">
        <f>IF(E127&gt;0,I127/E127,0)</f>
        <v>0</v>
      </c>
      <c r="G127" s="93">
        <f>IF(E127&gt;0,J127/E127,0)</f>
        <v>0</v>
      </c>
      <c r="H127" s="93">
        <f>F127+G127</f>
        <v>0</v>
      </c>
      <c r="I127" s="93">
        <f>SUM(I128:I141)-I141</f>
        <v>0</v>
      </c>
      <c r="J127" s="93">
        <f>SUM(J128:J141)-J141</f>
        <v>0</v>
      </c>
      <c r="K127" s="94">
        <f t="shared" ref="K127:K136" si="62">I127+J127</f>
        <v>0</v>
      </c>
    </row>
    <row r="128" spans="1:11" s="5" customFormat="1" ht="17" outlineLevel="3">
      <c r="A128" s="41" t="s">
        <v>252</v>
      </c>
      <c r="B128" s="32" t="s">
        <v>204</v>
      </c>
      <c r="C128" s="68" t="s">
        <v>225</v>
      </c>
      <c r="D128" s="62" t="s">
        <v>25</v>
      </c>
      <c r="E128" s="8"/>
      <c r="F128" s="98"/>
      <c r="G128" s="98"/>
      <c r="H128" s="96">
        <f t="shared" ref="H128:H136" si="63">F128+G128</f>
        <v>0</v>
      </c>
      <c r="I128" s="96">
        <f t="shared" ref="I128:I136" si="64">$E128*F128</f>
        <v>0</v>
      </c>
      <c r="J128" s="96">
        <f t="shared" ref="J128:J136" si="65">$E128*G128</f>
        <v>0</v>
      </c>
      <c r="K128" s="94">
        <f t="shared" si="62"/>
        <v>0</v>
      </c>
    </row>
    <row r="129" spans="1:11" s="5" customFormat="1" ht="17" outlineLevel="3">
      <c r="A129" s="41" t="s">
        <v>256</v>
      </c>
      <c r="B129" s="32" t="s">
        <v>205</v>
      </c>
      <c r="C129" s="68" t="s">
        <v>323</v>
      </c>
      <c r="D129" s="62" t="s">
        <v>45</v>
      </c>
      <c r="E129" s="8"/>
      <c r="F129" s="98"/>
      <c r="G129" s="98"/>
      <c r="H129" s="96">
        <f t="shared" si="63"/>
        <v>0</v>
      </c>
      <c r="I129" s="96">
        <f t="shared" si="64"/>
        <v>0</v>
      </c>
      <c r="J129" s="96">
        <f t="shared" si="65"/>
        <v>0</v>
      </c>
      <c r="K129" s="94">
        <f t="shared" si="62"/>
        <v>0</v>
      </c>
    </row>
    <row r="130" spans="1:11" s="5" customFormat="1" ht="17" outlineLevel="3">
      <c r="A130" s="41" t="s">
        <v>257</v>
      </c>
      <c r="B130" s="32" t="s">
        <v>202</v>
      </c>
      <c r="C130" s="68" t="s">
        <v>225</v>
      </c>
      <c r="D130" s="62" t="s">
        <v>25</v>
      </c>
      <c r="E130" s="8"/>
      <c r="F130" s="98"/>
      <c r="G130" s="98"/>
      <c r="H130" s="96">
        <f t="shared" si="63"/>
        <v>0</v>
      </c>
      <c r="I130" s="96">
        <f t="shared" si="64"/>
        <v>0</v>
      </c>
      <c r="J130" s="96">
        <f t="shared" si="65"/>
        <v>0</v>
      </c>
      <c r="K130" s="94">
        <f t="shared" si="62"/>
        <v>0</v>
      </c>
    </row>
    <row r="131" spans="1:11" s="5" customFormat="1" ht="17" outlineLevel="3">
      <c r="A131" s="41" t="s">
        <v>258</v>
      </c>
      <c r="B131" s="32" t="s">
        <v>203</v>
      </c>
      <c r="C131" s="68" t="s">
        <v>225</v>
      </c>
      <c r="D131" s="62" t="s">
        <v>25</v>
      </c>
      <c r="E131" s="8"/>
      <c r="F131" s="98"/>
      <c r="G131" s="98"/>
      <c r="H131" s="96">
        <f t="shared" si="63"/>
        <v>0</v>
      </c>
      <c r="I131" s="96">
        <f t="shared" si="64"/>
        <v>0</v>
      </c>
      <c r="J131" s="96">
        <f t="shared" si="65"/>
        <v>0</v>
      </c>
      <c r="K131" s="94">
        <f t="shared" si="62"/>
        <v>0</v>
      </c>
    </row>
    <row r="132" spans="1:11" s="5" customFormat="1" ht="17" outlineLevel="3">
      <c r="A132" s="41" t="s">
        <v>259</v>
      </c>
      <c r="B132" s="32" t="s">
        <v>197</v>
      </c>
      <c r="C132" s="68"/>
      <c r="D132" s="62" t="s">
        <v>45</v>
      </c>
      <c r="E132" s="8"/>
      <c r="F132" s="98"/>
      <c r="G132" s="98"/>
      <c r="H132" s="96">
        <f t="shared" si="63"/>
        <v>0</v>
      </c>
      <c r="I132" s="96">
        <f t="shared" si="64"/>
        <v>0</v>
      </c>
      <c r="J132" s="96">
        <f t="shared" si="65"/>
        <v>0</v>
      </c>
      <c r="K132" s="94">
        <f t="shared" si="62"/>
        <v>0</v>
      </c>
    </row>
    <row r="133" spans="1:11" s="5" customFormat="1" ht="17" outlineLevel="3">
      <c r="A133" s="41" t="s">
        <v>260</v>
      </c>
      <c r="B133" s="32" t="s">
        <v>206</v>
      </c>
      <c r="C133" s="68"/>
      <c r="D133" s="62" t="s">
        <v>45</v>
      </c>
      <c r="E133" s="8"/>
      <c r="F133" s="98"/>
      <c r="G133" s="98"/>
      <c r="H133" s="96">
        <f t="shared" si="63"/>
        <v>0</v>
      </c>
      <c r="I133" s="96">
        <f t="shared" si="64"/>
        <v>0</v>
      </c>
      <c r="J133" s="96">
        <f t="shared" si="65"/>
        <v>0</v>
      </c>
      <c r="K133" s="94">
        <f t="shared" si="62"/>
        <v>0</v>
      </c>
    </row>
    <row r="134" spans="1:11" s="5" customFormat="1" ht="17" outlineLevel="3">
      <c r="A134" s="41" t="s">
        <v>261</v>
      </c>
      <c r="B134" s="32" t="s">
        <v>195</v>
      </c>
      <c r="C134" s="68" t="s">
        <v>196</v>
      </c>
      <c r="D134" s="62" t="s">
        <v>45</v>
      </c>
      <c r="E134" s="8"/>
      <c r="F134" s="98"/>
      <c r="G134" s="98"/>
      <c r="H134" s="96">
        <f t="shared" si="63"/>
        <v>0</v>
      </c>
      <c r="I134" s="96">
        <f t="shared" si="64"/>
        <v>0</v>
      </c>
      <c r="J134" s="96">
        <f t="shared" si="65"/>
        <v>0</v>
      </c>
      <c r="K134" s="94">
        <f t="shared" si="62"/>
        <v>0</v>
      </c>
    </row>
    <row r="135" spans="1:11" s="5" customFormat="1" ht="17" outlineLevel="3">
      <c r="A135" s="41" t="s">
        <v>262</v>
      </c>
      <c r="B135" s="32" t="s">
        <v>193</v>
      </c>
      <c r="C135" s="68" t="s">
        <v>194</v>
      </c>
      <c r="D135" s="62" t="s">
        <v>25</v>
      </c>
      <c r="E135" s="8"/>
      <c r="F135" s="98"/>
      <c r="G135" s="98"/>
      <c r="H135" s="96">
        <f t="shared" si="63"/>
        <v>0</v>
      </c>
      <c r="I135" s="96">
        <f t="shared" si="64"/>
        <v>0</v>
      </c>
      <c r="J135" s="96">
        <f t="shared" si="65"/>
        <v>0</v>
      </c>
      <c r="K135" s="94">
        <f t="shared" si="62"/>
        <v>0</v>
      </c>
    </row>
    <row r="136" spans="1:11" s="5" customFormat="1" ht="17" outlineLevel="3">
      <c r="A136" s="41" t="s">
        <v>263</v>
      </c>
      <c r="B136" s="32" t="s">
        <v>226</v>
      </c>
      <c r="C136" s="68" t="s">
        <v>227</v>
      </c>
      <c r="D136" s="62" t="s">
        <v>25</v>
      </c>
      <c r="E136" s="8"/>
      <c r="F136" s="98"/>
      <c r="G136" s="98"/>
      <c r="H136" s="96">
        <f t="shared" si="63"/>
        <v>0</v>
      </c>
      <c r="I136" s="96">
        <f t="shared" si="64"/>
        <v>0</v>
      </c>
      <c r="J136" s="96">
        <f t="shared" si="65"/>
        <v>0</v>
      </c>
      <c r="K136" s="94">
        <f t="shared" si="62"/>
        <v>0</v>
      </c>
    </row>
    <row r="137" spans="1:11" s="5" customFormat="1" ht="17" outlineLevel="3">
      <c r="A137" s="41" t="s">
        <v>297</v>
      </c>
      <c r="B137" s="32" t="s">
        <v>228</v>
      </c>
      <c r="C137" s="68" t="s">
        <v>238</v>
      </c>
      <c r="D137" s="62" t="s">
        <v>45</v>
      </c>
      <c r="E137" s="8"/>
      <c r="F137" s="98"/>
      <c r="G137" s="98"/>
      <c r="H137" s="96">
        <f t="shared" ref="H137:H140" si="66">F137+G137</f>
        <v>0</v>
      </c>
      <c r="I137" s="96">
        <f t="shared" ref="I137:I140" si="67">$E137*F137</f>
        <v>0</v>
      </c>
      <c r="J137" s="96">
        <f t="shared" ref="J137:J140" si="68">$E137*G137</f>
        <v>0</v>
      </c>
      <c r="K137" s="94">
        <f t="shared" ref="K137:K140" si="69">I137+J137</f>
        <v>0</v>
      </c>
    </row>
    <row r="138" spans="1:11" s="5" customFormat="1" outlineLevel="3">
      <c r="A138" s="41"/>
      <c r="B138" s="42"/>
      <c r="C138" s="68"/>
      <c r="D138" s="65"/>
      <c r="E138" s="8"/>
      <c r="F138" s="98"/>
      <c r="G138" s="98"/>
      <c r="H138" s="96">
        <f t="shared" si="66"/>
        <v>0</v>
      </c>
      <c r="I138" s="96">
        <f t="shared" si="67"/>
        <v>0</v>
      </c>
      <c r="J138" s="96">
        <f t="shared" si="68"/>
        <v>0</v>
      </c>
      <c r="K138" s="94">
        <f t="shared" si="69"/>
        <v>0</v>
      </c>
    </row>
    <row r="139" spans="1:11" s="5" customFormat="1" outlineLevel="3">
      <c r="A139" s="41"/>
      <c r="B139" s="42"/>
      <c r="C139" s="68"/>
      <c r="D139" s="65"/>
      <c r="E139" s="8"/>
      <c r="F139" s="98"/>
      <c r="G139" s="98"/>
      <c r="H139" s="96">
        <f t="shared" si="66"/>
        <v>0</v>
      </c>
      <c r="I139" s="96">
        <f t="shared" si="67"/>
        <v>0</v>
      </c>
      <c r="J139" s="96">
        <f t="shared" si="68"/>
        <v>0</v>
      </c>
      <c r="K139" s="94">
        <f t="shared" si="69"/>
        <v>0</v>
      </c>
    </row>
    <row r="140" spans="1:11" s="5" customFormat="1" outlineLevel="3">
      <c r="A140" s="41"/>
      <c r="B140" s="42"/>
      <c r="C140" s="68"/>
      <c r="D140" s="65"/>
      <c r="E140" s="8"/>
      <c r="F140" s="98"/>
      <c r="G140" s="98"/>
      <c r="H140" s="96">
        <f t="shared" si="66"/>
        <v>0</v>
      </c>
      <c r="I140" s="96">
        <f t="shared" si="67"/>
        <v>0</v>
      </c>
      <c r="J140" s="96">
        <f t="shared" si="68"/>
        <v>0</v>
      </c>
      <c r="K140" s="94">
        <f t="shared" si="69"/>
        <v>0</v>
      </c>
    </row>
    <row r="141" spans="1:11" ht="34" outlineLevel="2">
      <c r="A141" s="39" t="s">
        <v>253</v>
      </c>
      <c r="B141" s="31" t="s">
        <v>292</v>
      </c>
      <c r="C141" s="68"/>
      <c r="D141" s="60" t="s">
        <v>45</v>
      </c>
      <c r="E141" s="8"/>
      <c r="F141" s="93">
        <f>IF(E141&gt;0,I141/E141,0)</f>
        <v>0</v>
      </c>
      <c r="G141" s="93">
        <f>IF(E141&gt;0,J141/E141,0)</f>
        <v>0</v>
      </c>
      <c r="H141" s="93">
        <f>F141+G141</f>
        <v>0</v>
      </c>
      <c r="I141" s="93">
        <f>SUM(I142:I157)-I157</f>
        <v>0</v>
      </c>
      <c r="J141" s="93">
        <f>SUM(J142:J157)-J157</f>
        <v>0</v>
      </c>
      <c r="K141" s="94">
        <f t="shared" ref="K141:K151" si="70">I141+J141</f>
        <v>0</v>
      </c>
    </row>
    <row r="142" spans="1:11" s="5" customFormat="1" ht="17" outlineLevel="3">
      <c r="A142" s="41" t="s">
        <v>255</v>
      </c>
      <c r="B142" s="32" t="s">
        <v>204</v>
      </c>
      <c r="C142" s="68" t="s">
        <v>225</v>
      </c>
      <c r="D142" s="62" t="s">
        <v>25</v>
      </c>
      <c r="E142" s="8"/>
      <c r="F142" s="98"/>
      <c r="G142" s="98"/>
      <c r="H142" s="96">
        <f t="shared" ref="H142:H151" si="71">F142+G142</f>
        <v>0</v>
      </c>
      <c r="I142" s="96">
        <f t="shared" ref="I142:I151" si="72">$E142*F142</f>
        <v>0</v>
      </c>
      <c r="J142" s="96">
        <f t="shared" ref="J142:J151" si="73">$E142*G142</f>
        <v>0</v>
      </c>
      <c r="K142" s="94">
        <f t="shared" si="70"/>
        <v>0</v>
      </c>
    </row>
    <row r="143" spans="1:11" s="5" customFormat="1" ht="17" outlineLevel="3">
      <c r="A143" s="41" t="s">
        <v>264</v>
      </c>
      <c r="B143" s="32" t="s">
        <v>205</v>
      </c>
      <c r="C143" s="68" t="s">
        <v>323</v>
      </c>
      <c r="D143" s="62" t="s">
        <v>45</v>
      </c>
      <c r="E143" s="8"/>
      <c r="F143" s="98"/>
      <c r="G143" s="98"/>
      <c r="H143" s="96">
        <f t="shared" si="71"/>
        <v>0</v>
      </c>
      <c r="I143" s="96">
        <f t="shared" si="72"/>
        <v>0</v>
      </c>
      <c r="J143" s="96">
        <f t="shared" si="73"/>
        <v>0</v>
      </c>
      <c r="K143" s="94">
        <f t="shared" si="70"/>
        <v>0</v>
      </c>
    </row>
    <row r="144" spans="1:11" s="5" customFormat="1" ht="17" outlineLevel="3">
      <c r="A144" s="41" t="s">
        <v>265</v>
      </c>
      <c r="B144" s="32" t="s">
        <v>202</v>
      </c>
      <c r="C144" s="68" t="s">
        <v>225</v>
      </c>
      <c r="D144" s="62" t="s">
        <v>25</v>
      </c>
      <c r="E144" s="8"/>
      <c r="F144" s="98"/>
      <c r="G144" s="98"/>
      <c r="H144" s="96">
        <f t="shared" si="71"/>
        <v>0</v>
      </c>
      <c r="I144" s="96">
        <f t="shared" si="72"/>
        <v>0</v>
      </c>
      <c r="J144" s="96">
        <f t="shared" si="73"/>
        <v>0</v>
      </c>
      <c r="K144" s="94">
        <f t="shared" si="70"/>
        <v>0</v>
      </c>
    </row>
    <row r="145" spans="1:11" s="5" customFormat="1" ht="17" outlineLevel="3">
      <c r="A145" s="41" t="s">
        <v>266</v>
      </c>
      <c r="B145" s="32" t="s">
        <v>203</v>
      </c>
      <c r="C145" s="68" t="s">
        <v>225</v>
      </c>
      <c r="D145" s="62" t="s">
        <v>25</v>
      </c>
      <c r="E145" s="8"/>
      <c r="F145" s="98"/>
      <c r="G145" s="98"/>
      <c r="H145" s="96">
        <f t="shared" si="71"/>
        <v>0</v>
      </c>
      <c r="I145" s="96">
        <f t="shared" si="72"/>
        <v>0</v>
      </c>
      <c r="J145" s="96">
        <f t="shared" si="73"/>
        <v>0</v>
      </c>
      <c r="K145" s="94">
        <f t="shared" si="70"/>
        <v>0</v>
      </c>
    </row>
    <row r="146" spans="1:11" s="5" customFormat="1" ht="17" outlineLevel="3">
      <c r="A146" s="41" t="s">
        <v>267</v>
      </c>
      <c r="B146" s="32" t="s">
        <v>197</v>
      </c>
      <c r="C146" s="68"/>
      <c r="D146" s="62" t="s">
        <v>45</v>
      </c>
      <c r="E146" s="8"/>
      <c r="F146" s="98"/>
      <c r="G146" s="98"/>
      <c r="H146" s="96">
        <f t="shared" si="71"/>
        <v>0</v>
      </c>
      <c r="I146" s="96">
        <f t="shared" si="72"/>
        <v>0</v>
      </c>
      <c r="J146" s="96">
        <f t="shared" si="73"/>
        <v>0</v>
      </c>
      <c r="K146" s="94">
        <f t="shared" si="70"/>
        <v>0</v>
      </c>
    </row>
    <row r="147" spans="1:11" s="5" customFormat="1" ht="17" outlineLevel="3">
      <c r="A147" s="41" t="s">
        <v>521</v>
      </c>
      <c r="B147" s="32" t="s">
        <v>206</v>
      </c>
      <c r="C147" s="68"/>
      <c r="D147" s="62" t="s">
        <v>45</v>
      </c>
      <c r="E147" s="8"/>
      <c r="F147" s="98"/>
      <c r="G147" s="98"/>
      <c r="H147" s="96">
        <f t="shared" si="71"/>
        <v>0</v>
      </c>
      <c r="I147" s="96">
        <f t="shared" si="72"/>
        <v>0</v>
      </c>
      <c r="J147" s="96">
        <f t="shared" si="73"/>
        <v>0</v>
      </c>
      <c r="K147" s="94">
        <f t="shared" si="70"/>
        <v>0</v>
      </c>
    </row>
    <row r="148" spans="1:11" s="5" customFormat="1" ht="17" outlineLevel="3">
      <c r="A148" s="41" t="s">
        <v>522</v>
      </c>
      <c r="B148" s="32" t="s">
        <v>195</v>
      </c>
      <c r="C148" s="68" t="s">
        <v>196</v>
      </c>
      <c r="D148" s="62" t="s">
        <v>45</v>
      </c>
      <c r="E148" s="8"/>
      <c r="F148" s="98"/>
      <c r="G148" s="98"/>
      <c r="H148" s="96">
        <f t="shared" si="71"/>
        <v>0</v>
      </c>
      <c r="I148" s="96">
        <f t="shared" si="72"/>
        <v>0</v>
      </c>
      <c r="J148" s="96">
        <f t="shared" si="73"/>
        <v>0</v>
      </c>
      <c r="K148" s="94">
        <f t="shared" si="70"/>
        <v>0</v>
      </c>
    </row>
    <row r="149" spans="1:11" s="5" customFormat="1" ht="17" outlineLevel="3">
      <c r="A149" s="41" t="s">
        <v>523</v>
      </c>
      <c r="B149" s="32" t="s">
        <v>193</v>
      </c>
      <c r="C149" s="68" t="s">
        <v>194</v>
      </c>
      <c r="D149" s="62" t="s">
        <v>25</v>
      </c>
      <c r="E149" s="8"/>
      <c r="F149" s="98"/>
      <c r="G149" s="98"/>
      <c r="H149" s="96">
        <f t="shared" si="71"/>
        <v>0</v>
      </c>
      <c r="I149" s="96">
        <f t="shared" si="72"/>
        <v>0</v>
      </c>
      <c r="J149" s="96">
        <f t="shared" si="73"/>
        <v>0</v>
      </c>
      <c r="K149" s="94">
        <f t="shared" si="70"/>
        <v>0</v>
      </c>
    </row>
    <row r="150" spans="1:11" s="5" customFormat="1" ht="17" outlineLevel="3">
      <c r="A150" s="41" t="s">
        <v>524</v>
      </c>
      <c r="B150" s="32" t="s">
        <v>226</v>
      </c>
      <c r="C150" s="68" t="s">
        <v>227</v>
      </c>
      <c r="D150" s="62" t="s">
        <v>25</v>
      </c>
      <c r="E150" s="8"/>
      <c r="F150" s="98"/>
      <c r="G150" s="98"/>
      <c r="H150" s="96">
        <f t="shared" si="71"/>
        <v>0</v>
      </c>
      <c r="I150" s="96">
        <f t="shared" si="72"/>
        <v>0</v>
      </c>
      <c r="J150" s="96">
        <f t="shared" si="73"/>
        <v>0</v>
      </c>
      <c r="K150" s="94">
        <f t="shared" si="70"/>
        <v>0</v>
      </c>
    </row>
    <row r="151" spans="1:11" s="5" customFormat="1" ht="17" outlineLevel="3">
      <c r="A151" s="41" t="s">
        <v>525</v>
      </c>
      <c r="B151" s="32" t="s">
        <v>228</v>
      </c>
      <c r="C151" s="68" t="s">
        <v>238</v>
      </c>
      <c r="D151" s="62" t="s">
        <v>45</v>
      </c>
      <c r="E151" s="8"/>
      <c r="F151" s="98"/>
      <c r="G151" s="98"/>
      <c r="H151" s="96">
        <f t="shared" si="71"/>
        <v>0</v>
      </c>
      <c r="I151" s="96">
        <f t="shared" si="72"/>
        <v>0</v>
      </c>
      <c r="J151" s="96">
        <f t="shared" si="73"/>
        <v>0</v>
      </c>
      <c r="K151" s="94">
        <f t="shared" si="70"/>
        <v>0</v>
      </c>
    </row>
    <row r="152" spans="1:11" s="5" customFormat="1" ht="17" outlineLevel="3">
      <c r="A152" s="41" t="s">
        <v>526</v>
      </c>
      <c r="B152" s="32" t="s">
        <v>228</v>
      </c>
      <c r="C152" s="68" t="s">
        <v>238</v>
      </c>
      <c r="D152" s="62" t="s">
        <v>45</v>
      </c>
      <c r="E152" s="8"/>
      <c r="F152" s="98"/>
      <c r="G152" s="98"/>
      <c r="H152" s="96">
        <f t="shared" ref="H152" si="74">F152+G152</f>
        <v>0</v>
      </c>
      <c r="I152" s="96">
        <f t="shared" ref="I152" si="75">$E152*F152</f>
        <v>0</v>
      </c>
      <c r="J152" s="96">
        <f t="shared" ref="J152" si="76">$E152*G152</f>
        <v>0</v>
      </c>
      <c r="K152" s="94">
        <f t="shared" ref="K152" si="77">I152+J152</f>
        <v>0</v>
      </c>
    </row>
    <row r="153" spans="1:11" s="5" customFormat="1" ht="17" outlineLevel="3">
      <c r="A153" s="41" t="s">
        <v>527</v>
      </c>
      <c r="B153" s="32" t="s">
        <v>228</v>
      </c>
      <c r="C153" s="68" t="s">
        <v>238</v>
      </c>
      <c r="D153" s="62" t="s">
        <v>45</v>
      </c>
      <c r="E153" s="8"/>
      <c r="F153" s="98"/>
      <c r="G153" s="98"/>
      <c r="H153" s="96">
        <f t="shared" ref="H153:H156" si="78">F153+G153</f>
        <v>0</v>
      </c>
      <c r="I153" s="96">
        <f t="shared" ref="I153:I156" si="79">$E153*F153</f>
        <v>0</v>
      </c>
      <c r="J153" s="96">
        <f t="shared" ref="J153:J156" si="80">$E153*G153</f>
        <v>0</v>
      </c>
      <c r="K153" s="94">
        <f t="shared" ref="K153:K156" si="81">I153+J153</f>
        <v>0</v>
      </c>
    </row>
    <row r="154" spans="1:11" s="5" customFormat="1" outlineLevel="3">
      <c r="A154" s="41"/>
      <c r="B154" s="42"/>
      <c r="C154" s="68"/>
      <c r="D154" s="65"/>
      <c r="E154" s="8"/>
      <c r="F154" s="98"/>
      <c r="G154" s="98"/>
      <c r="H154" s="96">
        <f t="shared" si="78"/>
        <v>0</v>
      </c>
      <c r="I154" s="96">
        <f t="shared" si="79"/>
        <v>0</v>
      </c>
      <c r="J154" s="96">
        <f t="shared" si="80"/>
        <v>0</v>
      </c>
      <c r="K154" s="94">
        <f t="shared" si="81"/>
        <v>0</v>
      </c>
    </row>
    <row r="155" spans="1:11" s="5" customFormat="1" outlineLevel="3">
      <c r="A155" s="41"/>
      <c r="B155" s="42"/>
      <c r="C155" s="68"/>
      <c r="D155" s="65"/>
      <c r="E155" s="8"/>
      <c r="F155" s="98"/>
      <c r="G155" s="98"/>
      <c r="H155" s="96">
        <f t="shared" si="78"/>
        <v>0</v>
      </c>
      <c r="I155" s="96">
        <f t="shared" si="79"/>
        <v>0</v>
      </c>
      <c r="J155" s="96">
        <f t="shared" si="80"/>
        <v>0</v>
      </c>
      <c r="K155" s="94">
        <f t="shared" si="81"/>
        <v>0</v>
      </c>
    </row>
    <row r="156" spans="1:11" s="5" customFormat="1" outlineLevel="3">
      <c r="A156" s="41"/>
      <c r="B156" s="42"/>
      <c r="C156" s="68"/>
      <c r="D156" s="65"/>
      <c r="E156" s="8"/>
      <c r="F156" s="98"/>
      <c r="G156" s="98"/>
      <c r="H156" s="96">
        <f t="shared" si="78"/>
        <v>0</v>
      </c>
      <c r="I156" s="96">
        <f t="shared" si="79"/>
        <v>0</v>
      </c>
      <c r="J156" s="96">
        <f t="shared" si="80"/>
        <v>0</v>
      </c>
      <c r="K156" s="94">
        <f t="shared" si="81"/>
        <v>0</v>
      </c>
    </row>
    <row r="157" spans="1:11" ht="34" outlineLevel="2">
      <c r="A157" s="39" t="s">
        <v>254</v>
      </c>
      <c r="B157" s="31" t="s">
        <v>293</v>
      </c>
      <c r="C157" s="68"/>
      <c r="D157" s="60" t="s">
        <v>45</v>
      </c>
      <c r="E157" s="8"/>
      <c r="F157" s="93">
        <f>IF(E157&gt;0,I157/E157,0)</f>
        <v>0</v>
      </c>
      <c r="G157" s="93">
        <f>IF(E157&gt;0,J157/E157,0)</f>
        <v>0</v>
      </c>
      <c r="H157" s="93">
        <f>F157+G157</f>
        <v>0</v>
      </c>
      <c r="I157" s="93">
        <f>SUM(I158:I173)-I173</f>
        <v>0</v>
      </c>
      <c r="J157" s="93">
        <f>SUM(J158:J173)-J173</f>
        <v>0</v>
      </c>
      <c r="K157" s="94">
        <f>I157+J157</f>
        <v>0</v>
      </c>
    </row>
    <row r="158" spans="1:11" s="5" customFormat="1" ht="17" outlineLevel="3">
      <c r="A158" s="41" t="s">
        <v>268</v>
      </c>
      <c r="B158" s="32" t="s">
        <v>204</v>
      </c>
      <c r="C158" s="68" t="s">
        <v>225</v>
      </c>
      <c r="D158" s="62" t="s">
        <v>25</v>
      </c>
      <c r="E158" s="8"/>
      <c r="F158" s="98"/>
      <c r="G158" s="98"/>
      <c r="H158" s="96">
        <f t="shared" ref="H158:H168" si="82">F158+G158</f>
        <v>0</v>
      </c>
      <c r="I158" s="96">
        <f t="shared" ref="I158:I168" si="83">$E158*F158</f>
        <v>0</v>
      </c>
      <c r="J158" s="96">
        <f t="shared" ref="J158:J168" si="84">$E158*G158</f>
        <v>0</v>
      </c>
      <c r="K158" s="94">
        <f t="shared" ref="K158:K168" si="85">I158+J158</f>
        <v>0</v>
      </c>
    </row>
    <row r="159" spans="1:11" s="5" customFormat="1" ht="17" outlineLevel="3">
      <c r="A159" s="41" t="s">
        <v>269</v>
      </c>
      <c r="B159" s="32" t="s">
        <v>205</v>
      </c>
      <c r="C159" s="68" t="s">
        <v>323</v>
      </c>
      <c r="D159" s="62" t="s">
        <v>45</v>
      </c>
      <c r="E159" s="8"/>
      <c r="F159" s="98"/>
      <c r="G159" s="98"/>
      <c r="H159" s="96">
        <f t="shared" si="82"/>
        <v>0</v>
      </c>
      <c r="I159" s="96">
        <f t="shared" si="83"/>
        <v>0</v>
      </c>
      <c r="J159" s="96">
        <f t="shared" si="84"/>
        <v>0</v>
      </c>
      <c r="K159" s="94">
        <f t="shared" si="85"/>
        <v>0</v>
      </c>
    </row>
    <row r="160" spans="1:11" s="5" customFormat="1" ht="17" outlineLevel="3">
      <c r="A160" s="41" t="s">
        <v>270</v>
      </c>
      <c r="B160" s="32" t="s">
        <v>202</v>
      </c>
      <c r="C160" s="68" t="s">
        <v>225</v>
      </c>
      <c r="D160" s="62" t="s">
        <v>25</v>
      </c>
      <c r="E160" s="8"/>
      <c r="F160" s="98"/>
      <c r="G160" s="98"/>
      <c r="H160" s="96">
        <f t="shared" si="82"/>
        <v>0</v>
      </c>
      <c r="I160" s="96">
        <f t="shared" si="83"/>
        <v>0</v>
      </c>
      <c r="J160" s="96">
        <f t="shared" si="84"/>
        <v>0</v>
      </c>
      <c r="K160" s="94">
        <f t="shared" si="85"/>
        <v>0</v>
      </c>
    </row>
    <row r="161" spans="1:11" s="5" customFormat="1" ht="17" outlineLevel="3">
      <c r="A161" s="41" t="s">
        <v>271</v>
      </c>
      <c r="B161" s="32" t="s">
        <v>203</v>
      </c>
      <c r="C161" s="68" t="s">
        <v>225</v>
      </c>
      <c r="D161" s="62" t="s">
        <v>25</v>
      </c>
      <c r="E161" s="8"/>
      <c r="F161" s="98"/>
      <c r="G161" s="98"/>
      <c r="H161" s="96">
        <f t="shared" si="82"/>
        <v>0</v>
      </c>
      <c r="I161" s="96">
        <f t="shared" si="83"/>
        <v>0</v>
      </c>
      <c r="J161" s="96">
        <f t="shared" si="84"/>
        <v>0</v>
      </c>
      <c r="K161" s="94">
        <f t="shared" si="85"/>
        <v>0</v>
      </c>
    </row>
    <row r="162" spans="1:11" s="5" customFormat="1" ht="17" outlineLevel="3">
      <c r="A162" s="41" t="s">
        <v>272</v>
      </c>
      <c r="B162" s="32" t="s">
        <v>197</v>
      </c>
      <c r="C162" s="68"/>
      <c r="D162" s="62" t="s">
        <v>45</v>
      </c>
      <c r="E162" s="8"/>
      <c r="F162" s="98"/>
      <c r="G162" s="98"/>
      <c r="H162" s="96">
        <f t="shared" si="82"/>
        <v>0</v>
      </c>
      <c r="I162" s="96">
        <f t="shared" si="83"/>
        <v>0</v>
      </c>
      <c r="J162" s="96">
        <f t="shared" si="84"/>
        <v>0</v>
      </c>
      <c r="K162" s="94">
        <f t="shared" si="85"/>
        <v>0</v>
      </c>
    </row>
    <row r="163" spans="1:11" s="5" customFormat="1" ht="17" outlineLevel="3">
      <c r="A163" s="41" t="s">
        <v>273</v>
      </c>
      <c r="B163" s="32" t="s">
        <v>206</v>
      </c>
      <c r="C163" s="68"/>
      <c r="D163" s="62" t="s">
        <v>45</v>
      </c>
      <c r="E163" s="8"/>
      <c r="F163" s="98"/>
      <c r="G163" s="98"/>
      <c r="H163" s="96">
        <f t="shared" si="82"/>
        <v>0</v>
      </c>
      <c r="I163" s="96">
        <f t="shared" si="83"/>
        <v>0</v>
      </c>
      <c r="J163" s="96">
        <f t="shared" si="84"/>
        <v>0</v>
      </c>
      <c r="K163" s="94">
        <f t="shared" si="85"/>
        <v>0</v>
      </c>
    </row>
    <row r="164" spans="1:11" s="5" customFormat="1" ht="17" outlineLevel="3">
      <c r="A164" s="41" t="s">
        <v>274</v>
      </c>
      <c r="B164" s="32" t="s">
        <v>195</v>
      </c>
      <c r="C164" s="68" t="s">
        <v>196</v>
      </c>
      <c r="D164" s="62" t="s">
        <v>45</v>
      </c>
      <c r="E164" s="8"/>
      <c r="F164" s="98"/>
      <c r="G164" s="98"/>
      <c r="H164" s="96">
        <f t="shared" si="82"/>
        <v>0</v>
      </c>
      <c r="I164" s="96">
        <f t="shared" si="83"/>
        <v>0</v>
      </c>
      <c r="J164" s="96">
        <f t="shared" si="84"/>
        <v>0</v>
      </c>
      <c r="K164" s="94">
        <f t="shared" si="85"/>
        <v>0</v>
      </c>
    </row>
    <row r="165" spans="1:11" s="5" customFormat="1" ht="17" outlineLevel="3">
      <c r="A165" s="41" t="s">
        <v>275</v>
      </c>
      <c r="B165" s="32" t="s">
        <v>193</v>
      </c>
      <c r="C165" s="68" t="s">
        <v>194</v>
      </c>
      <c r="D165" s="62" t="s">
        <v>25</v>
      </c>
      <c r="E165" s="8"/>
      <c r="F165" s="98"/>
      <c r="G165" s="98"/>
      <c r="H165" s="96">
        <f t="shared" si="82"/>
        <v>0</v>
      </c>
      <c r="I165" s="96">
        <f t="shared" si="83"/>
        <v>0</v>
      </c>
      <c r="J165" s="96">
        <f t="shared" si="84"/>
        <v>0</v>
      </c>
      <c r="K165" s="94">
        <f t="shared" si="85"/>
        <v>0</v>
      </c>
    </row>
    <row r="166" spans="1:11" s="5" customFormat="1" ht="17" outlineLevel="3">
      <c r="A166" s="41" t="s">
        <v>528</v>
      </c>
      <c r="B166" s="32" t="s">
        <v>226</v>
      </c>
      <c r="C166" s="68" t="s">
        <v>227</v>
      </c>
      <c r="D166" s="62" t="s">
        <v>25</v>
      </c>
      <c r="E166" s="8"/>
      <c r="F166" s="98"/>
      <c r="G166" s="98"/>
      <c r="H166" s="96">
        <f t="shared" si="82"/>
        <v>0</v>
      </c>
      <c r="I166" s="96">
        <f t="shared" si="83"/>
        <v>0</v>
      </c>
      <c r="J166" s="96">
        <f t="shared" si="84"/>
        <v>0</v>
      </c>
      <c r="K166" s="94">
        <f t="shared" si="85"/>
        <v>0</v>
      </c>
    </row>
    <row r="167" spans="1:11" s="5" customFormat="1" ht="17" outlineLevel="3">
      <c r="A167" s="41" t="s">
        <v>529</v>
      </c>
      <c r="B167" s="32" t="s">
        <v>228</v>
      </c>
      <c r="C167" s="68" t="s">
        <v>238</v>
      </c>
      <c r="D167" s="62" t="s">
        <v>45</v>
      </c>
      <c r="E167" s="8"/>
      <c r="F167" s="98"/>
      <c r="G167" s="98"/>
      <c r="H167" s="96">
        <f t="shared" si="82"/>
        <v>0</v>
      </c>
      <c r="I167" s="96">
        <f t="shared" si="83"/>
        <v>0</v>
      </c>
      <c r="J167" s="96">
        <f t="shared" si="84"/>
        <v>0</v>
      </c>
      <c r="K167" s="94">
        <f t="shared" si="85"/>
        <v>0</v>
      </c>
    </row>
    <row r="168" spans="1:11" s="5" customFormat="1" ht="17" outlineLevel="3">
      <c r="A168" s="41" t="s">
        <v>530</v>
      </c>
      <c r="B168" s="32" t="s">
        <v>228</v>
      </c>
      <c r="C168" s="68" t="s">
        <v>238</v>
      </c>
      <c r="D168" s="62" t="s">
        <v>45</v>
      </c>
      <c r="E168" s="8"/>
      <c r="F168" s="98"/>
      <c r="G168" s="98"/>
      <c r="H168" s="96">
        <f t="shared" si="82"/>
        <v>0</v>
      </c>
      <c r="I168" s="96">
        <f t="shared" si="83"/>
        <v>0</v>
      </c>
      <c r="J168" s="96">
        <f t="shared" si="84"/>
        <v>0</v>
      </c>
      <c r="K168" s="94">
        <f t="shared" si="85"/>
        <v>0</v>
      </c>
    </row>
    <row r="169" spans="1:11" s="5" customFormat="1" ht="17" outlineLevel="3">
      <c r="A169" s="41" t="s">
        <v>531</v>
      </c>
      <c r="B169" s="32" t="s">
        <v>228</v>
      </c>
      <c r="C169" s="68" t="s">
        <v>238</v>
      </c>
      <c r="D169" s="62" t="s">
        <v>45</v>
      </c>
      <c r="E169" s="8"/>
      <c r="F169" s="98"/>
      <c r="G169" s="98"/>
      <c r="H169" s="96">
        <f t="shared" ref="H169" si="86">F169+G169</f>
        <v>0</v>
      </c>
      <c r="I169" s="96">
        <f t="shared" ref="I169" si="87">$E169*F169</f>
        <v>0</v>
      </c>
      <c r="J169" s="96">
        <f t="shared" ref="J169" si="88">$E169*G169</f>
        <v>0</v>
      </c>
      <c r="K169" s="94">
        <f t="shared" ref="K169" si="89">I169+J169</f>
        <v>0</v>
      </c>
    </row>
    <row r="170" spans="1:11" s="5" customFormat="1" outlineLevel="3">
      <c r="A170" s="41"/>
      <c r="B170" s="42"/>
      <c r="C170" s="68"/>
      <c r="D170" s="65"/>
      <c r="E170" s="8"/>
      <c r="F170" s="98"/>
      <c r="G170" s="98"/>
      <c r="H170" s="96">
        <f t="shared" ref="H170:H172" si="90">F170+G170</f>
        <v>0</v>
      </c>
      <c r="I170" s="96">
        <f t="shared" ref="I170:I172" si="91">$E170*F170</f>
        <v>0</v>
      </c>
      <c r="J170" s="96">
        <f t="shared" ref="J170:J172" si="92">$E170*G170</f>
        <v>0</v>
      </c>
      <c r="K170" s="94">
        <f t="shared" ref="K170:K172" si="93">I170+J170</f>
        <v>0</v>
      </c>
    </row>
    <row r="171" spans="1:11" s="5" customFormat="1" outlineLevel="3">
      <c r="A171" s="41"/>
      <c r="B171" s="42"/>
      <c r="C171" s="68"/>
      <c r="D171" s="65"/>
      <c r="E171" s="8"/>
      <c r="F171" s="98"/>
      <c r="G171" s="98"/>
      <c r="H171" s="96">
        <f t="shared" si="90"/>
        <v>0</v>
      </c>
      <c r="I171" s="96">
        <f t="shared" si="91"/>
        <v>0</v>
      </c>
      <c r="J171" s="96">
        <f t="shared" si="92"/>
        <v>0</v>
      </c>
      <c r="K171" s="94">
        <f t="shared" si="93"/>
        <v>0</v>
      </c>
    </row>
    <row r="172" spans="1:11" s="5" customFormat="1" outlineLevel="3">
      <c r="A172" s="41"/>
      <c r="B172" s="42"/>
      <c r="C172" s="68"/>
      <c r="D172" s="65"/>
      <c r="E172" s="8"/>
      <c r="F172" s="98"/>
      <c r="G172" s="98"/>
      <c r="H172" s="96">
        <f t="shared" si="90"/>
        <v>0</v>
      </c>
      <c r="I172" s="96">
        <f t="shared" si="91"/>
        <v>0</v>
      </c>
      <c r="J172" s="96">
        <f t="shared" si="92"/>
        <v>0</v>
      </c>
      <c r="K172" s="94">
        <f t="shared" si="93"/>
        <v>0</v>
      </c>
    </row>
    <row r="173" spans="1:11" ht="34" outlineLevel="2">
      <c r="A173" s="39" t="s">
        <v>276</v>
      </c>
      <c r="B173" s="31" t="s">
        <v>300</v>
      </c>
      <c r="C173" s="68"/>
      <c r="D173" s="60" t="s">
        <v>45</v>
      </c>
      <c r="E173" s="8"/>
      <c r="F173" s="93">
        <f>IF(E173&gt;0,I173/E173,0)</f>
        <v>0</v>
      </c>
      <c r="G173" s="93">
        <f>IF(E173&gt;0,J173/E173,0)</f>
        <v>0</v>
      </c>
      <c r="H173" s="93">
        <f>F173+G173</f>
        <v>0</v>
      </c>
      <c r="I173" s="93">
        <f>SUM(I174:I188)-I188</f>
        <v>0</v>
      </c>
      <c r="J173" s="93">
        <f>SUM(J174:J188)-J188</f>
        <v>0</v>
      </c>
      <c r="K173" s="94">
        <f t="shared" ref="K173" si="94">I173+J173</f>
        <v>0</v>
      </c>
    </row>
    <row r="174" spans="1:11" s="5" customFormat="1" ht="17" outlineLevel="3">
      <c r="A174" s="41" t="s">
        <v>277</v>
      </c>
      <c r="B174" s="32" t="s">
        <v>204</v>
      </c>
      <c r="C174" s="68" t="s">
        <v>225</v>
      </c>
      <c r="D174" s="62" t="s">
        <v>25</v>
      </c>
      <c r="E174" s="8"/>
      <c r="F174" s="98"/>
      <c r="G174" s="98"/>
      <c r="H174" s="96">
        <f t="shared" ref="H174:H183" si="95">F174+G174</f>
        <v>0</v>
      </c>
      <c r="I174" s="96">
        <f t="shared" ref="I174:I183" si="96">$E174*F174</f>
        <v>0</v>
      </c>
      <c r="J174" s="96">
        <f t="shared" ref="J174:J183" si="97">$E174*G174</f>
        <v>0</v>
      </c>
      <c r="K174" s="94">
        <f t="shared" ref="K174:K183" si="98">I174+J174</f>
        <v>0</v>
      </c>
    </row>
    <row r="175" spans="1:11" s="5" customFormat="1" ht="17" outlineLevel="3">
      <c r="A175" s="41" t="s">
        <v>301</v>
      </c>
      <c r="B175" s="32" t="s">
        <v>205</v>
      </c>
      <c r="C175" s="68" t="s">
        <v>323</v>
      </c>
      <c r="D175" s="62" t="s">
        <v>45</v>
      </c>
      <c r="E175" s="8"/>
      <c r="F175" s="98"/>
      <c r="G175" s="98"/>
      <c r="H175" s="96">
        <f t="shared" si="95"/>
        <v>0</v>
      </c>
      <c r="I175" s="96">
        <f t="shared" si="96"/>
        <v>0</v>
      </c>
      <c r="J175" s="96">
        <f t="shared" si="97"/>
        <v>0</v>
      </c>
      <c r="K175" s="94">
        <f t="shared" si="98"/>
        <v>0</v>
      </c>
    </row>
    <row r="176" spans="1:11" s="5" customFormat="1" ht="17" outlineLevel="3">
      <c r="A176" s="41" t="s">
        <v>302</v>
      </c>
      <c r="B176" s="32" t="s">
        <v>202</v>
      </c>
      <c r="C176" s="68" t="s">
        <v>225</v>
      </c>
      <c r="D176" s="62" t="s">
        <v>25</v>
      </c>
      <c r="E176" s="8"/>
      <c r="F176" s="98"/>
      <c r="G176" s="98"/>
      <c r="H176" s="96">
        <f t="shared" si="95"/>
        <v>0</v>
      </c>
      <c r="I176" s="96">
        <f t="shared" si="96"/>
        <v>0</v>
      </c>
      <c r="J176" s="96">
        <f t="shared" si="97"/>
        <v>0</v>
      </c>
      <c r="K176" s="94">
        <f t="shared" si="98"/>
        <v>0</v>
      </c>
    </row>
    <row r="177" spans="1:11" s="5" customFormat="1" ht="17" outlineLevel="3">
      <c r="A177" s="41" t="s">
        <v>303</v>
      </c>
      <c r="B177" s="32" t="s">
        <v>203</v>
      </c>
      <c r="C177" s="68" t="s">
        <v>225</v>
      </c>
      <c r="D177" s="62" t="s">
        <v>25</v>
      </c>
      <c r="E177" s="8"/>
      <c r="F177" s="98"/>
      <c r="G177" s="98"/>
      <c r="H177" s="96">
        <f t="shared" si="95"/>
        <v>0</v>
      </c>
      <c r="I177" s="96">
        <f t="shared" si="96"/>
        <v>0</v>
      </c>
      <c r="J177" s="96">
        <f t="shared" si="97"/>
        <v>0</v>
      </c>
      <c r="K177" s="94">
        <f t="shared" si="98"/>
        <v>0</v>
      </c>
    </row>
    <row r="178" spans="1:11" s="5" customFormat="1" ht="17" outlineLevel="3">
      <c r="A178" s="41" t="s">
        <v>304</v>
      </c>
      <c r="B178" s="32" t="s">
        <v>197</v>
      </c>
      <c r="C178" s="68"/>
      <c r="D178" s="62" t="s">
        <v>45</v>
      </c>
      <c r="E178" s="8"/>
      <c r="F178" s="98"/>
      <c r="G178" s="98"/>
      <c r="H178" s="96">
        <f t="shared" si="95"/>
        <v>0</v>
      </c>
      <c r="I178" s="96">
        <f t="shared" si="96"/>
        <v>0</v>
      </c>
      <c r="J178" s="96">
        <f t="shared" si="97"/>
        <v>0</v>
      </c>
      <c r="K178" s="94">
        <f t="shared" si="98"/>
        <v>0</v>
      </c>
    </row>
    <row r="179" spans="1:11" s="5" customFormat="1" ht="17" outlineLevel="3">
      <c r="A179" s="41" t="s">
        <v>305</v>
      </c>
      <c r="B179" s="32" t="s">
        <v>206</v>
      </c>
      <c r="C179" s="68"/>
      <c r="D179" s="62" t="s">
        <v>45</v>
      </c>
      <c r="E179" s="8"/>
      <c r="F179" s="98"/>
      <c r="G179" s="98"/>
      <c r="H179" s="96">
        <f t="shared" si="95"/>
        <v>0</v>
      </c>
      <c r="I179" s="96">
        <f t="shared" si="96"/>
        <v>0</v>
      </c>
      <c r="J179" s="96">
        <f t="shared" si="97"/>
        <v>0</v>
      </c>
      <c r="K179" s="94">
        <f t="shared" si="98"/>
        <v>0</v>
      </c>
    </row>
    <row r="180" spans="1:11" s="5" customFormat="1" ht="17" outlineLevel="3">
      <c r="A180" s="41" t="s">
        <v>306</v>
      </c>
      <c r="B180" s="32" t="s">
        <v>195</v>
      </c>
      <c r="C180" s="68" t="s">
        <v>196</v>
      </c>
      <c r="D180" s="62" t="s">
        <v>45</v>
      </c>
      <c r="E180" s="8"/>
      <c r="F180" s="98"/>
      <c r="G180" s="98"/>
      <c r="H180" s="96">
        <f t="shared" si="95"/>
        <v>0</v>
      </c>
      <c r="I180" s="96">
        <f t="shared" si="96"/>
        <v>0</v>
      </c>
      <c r="J180" s="96">
        <f t="shared" si="97"/>
        <v>0</v>
      </c>
      <c r="K180" s="94">
        <f t="shared" si="98"/>
        <v>0</v>
      </c>
    </row>
    <row r="181" spans="1:11" s="5" customFormat="1" ht="17" outlineLevel="3">
      <c r="A181" s="41" t="s">
        <v>532</v>
      </c>
      <c r="B181" s="32" t="s">
        <v>193</v>
      </c>
      <c r="C181" s="68" t="s">
        <v>194</v>
      </c>
      <c r="D181" s="62" t="s">
        <v>25</v>
      </c>
      <c r="E181" s="8"/>
      <c r="F181" s="98"/>
      <c r="G181" s="98"/>
      <c r="H181" s="96">
        <f t="shared" si="95"/>
        <v>0</v>
      </c>
      <c r="I181" s="96">
        <f t="shared" si="96"/>
        <v>0</v>
      </c>
      <c r="J181" s="96">
        <f t="shared" si="97"/>
        <v>0</v>
      </c>
      <c r="K181" s="94">
        <f t="shared" si="98"/>
        <v>0</v>
      </c>
    </row>
    <row r="182" spans="1:11" s="5" customFormat="1" ht="34" outlineLevel="3">
      <c r="A182" s="41" t="s">
        <v>533</v>
      </c>
      <c r="B182" s="32" t="s">
        <v>295</v>
      </c>
      <c r="C182" s="68" t="s">
        <v>296</v>
      </c>
      <c r="D182" s="62" t="s">
        <v>25</v>
      </c>
      <c r="E182" s="8"/>
      <c r="F182" s="98"/>
      <c r="G182" s="98"/>
      <c r="H182" s="96">
        <f t="shared" si="95"/>
        <v>0</v>
      </c>
      <c r="I182" s="96">
        <f t="shared" si="96"/>
        <v>0</v>
      </c>
      <c r="J182" s="96">
        <f t="shared" si="97"/>
        <v>0</v>
      </c>
      <c r="K182" s="94">
        <f t="shared" si="98"/>
        <v>0</v>
      </c>
    </row>
    <row r="183" spans="1:11" s="5" customFormat="1" ht="34" outlineLevel="3">
      <c r="A183" s="41" t="s">
        <v>534</v>
      </c>
      <c r="B183" s="32" t="s">
        <v>299</v>
      </c>
      <c r="C183" s="68" t="s">
        <v>298</v>
      </c>
      <c r="D183" s="62" t="s">
        <v>25</v>
      </c>
      <c r="E183" s="8"/>
      <c r="F183" s="98"/>
      <c r="G183" s="98"/>
      <c r="H183" s="96">
        <f t="shared" si="95"/>
        <v>0</v>
      </c>
      <c r="I183" s="96">
        <f t="shared" si="96"/>
        <v>0</v>
      </c>
      <c r="J183" s="96">
        <f t="shared" si="97"/>
        <v>0</v>
      </c>
      <c r="K183" s="94">
        <f t="shared" si="98"/>
        <v>0</v>
      </c>
    </row>
    <row r="184" spans="1:11" s="5" customFormat="1" ht="34" outlineLevel="3">
      <c r="A184" s="41" t="s">
        <v>535</v>
      </c>
      <c r="B184" s="32" t="s">
        <v>299</v>
      </c>
      <c r="C184" s="68" t="s">
        <v>298</v>
      </c>
      <c r="D184" s="62" t="s">
        <v>25</v>
      </c>
      <c r="E184" s="8"/>
      <c r="F184" s="98"/>
      <c r="G184" s="98"/>
      <c r="H184" s="96">
        <f t="shared" ref="H184:H187" si="99">F184+G184</f>
        <v>0</v>
      </c>
      <c r="I184" s="96">
        <f t="shared" ref="I184:I187" si="100">$E184*F184</f>
        <v>0</v>
      </c>
      <c r="J184" s="96">
        <f t="shared" ref="J184:J187" si="101">$E184*G184</f>
        <v>0</v>
      </c>
      <c r="K184" s="94">
        <f t="shared" ref="K184:K187" si="102">I184+J184</f>
        <v>0</v>
      </c>
    </row>
    <row r="185" spans="1:11" outlineLevel="3">
      <c r="A185" s="39"/>
      <c r="B185" s="40"/>
      <c r="C185" s="68"/>
      <c r="D185" s="66"/>
      <c r="E185" s="8"/>
      <c r="F185" s="98"/>
      <c r="G185" s="98"/>
      <c r="H185" s="96">
        <f t="shared" si="99"/>
        <v>0</v>
      </c>
      <c r="I185" s="96">
        <f t="shared" si="100"/>
        <v>0</v>
      </c>
      <c r="J185" s="96">
        <f t="shared" si="101"/>
        <v>0</v>
      </c>
      <c r="K185" s="94">
        <f t="shared" si="102"/>
        <v>0</v>
      </c>
    </row>
    <row r="186" spans="1:11" outlineLevel="3">
      <c r="A186" s="39"/>
      <c r="B186" s="40"/>
      <c r="C186" s="68"/>
      <c r="D186" s="66"/>
      <c r="E186" s="8"/>
      <c r="F186" s="98"/>
      <c r="G186" s="98"/>
      <c r="H186" s="96">
        <f t="shared" si="99"/>
        <v>0</v>
      </c>
      <c r="I186" s="96">
        <f t="shared" si="100"/>
        <v>0</v>
      </c>
      <c r="J186" s="96">
        <f t="shared" si="101"/>
        <v>0</v>
      </c>
      <c r="K186" s="94">
        <f t="shared" si="102"/>
        <v>0</v>
      </c>
    </row>
    <row r="187" spans="1:11" outlineLevel="3">
      <c r="A187" s="39"/>
      <c r="B187" s="40"/>
      <c r="C187" s="68"/>
      <c r="D187" s="66"/>
      <c r="E187" s="8"/>
      <c r="F187" s="98"/>
      <c r="G187" s="98"/>
      <c r="H187" s="96">
        <f t="shared" si="99"/>
        <v>0</v>
      </c>
      <c r="I187" s="96">
        <f t="shared" si="100"/>
        <v>0</v>
      </c>
      <c r="J187" s="96">
        <f t="shared" si="101"/>
        <v>0</v>
      </c>
      <c r="K187" s="94">
        <f t="shared" si="102"/>
        <v>0</v>
      </c>
    </row>
    <row r="188" spans="1:11" ht="34" outlineLevel="2">
      <c r="A188" s="39" t="s">
        <v>278</v>
      </c>
      <c r="B188" s="31" t="s">
        <v>317</v>
      </c>
      <c r="C188" s="68"/>
      <c r="D188" s="60" t="s">
        <v>45</v>
      </c>
      <c r="E188" s="8"/>
      <c r="F188" s="93">
        <f>IF(E188&gt;0,I188/E188,0)</f>
        <v>0</v>
      </c>
      <c r="G188" s="93">
        <f>IF(E188&gt;0,J188/E188,0)</f>
        <v>0</v>
      </c>
      <c r="H188" s="93">
        <f>F188+G188</f>
        <v>0</v>
      </c>
      <c r="I188" s="93">
        <f>SUM(I189:I197)-I197</f>
        <v>0</v>
      </c>
      <c r="J188" s="93">
        <f>SUM(J189:J197)-J197</f>
        <v>0</v>
      </c>
      <c r="K188" s="94">
        <f t="shared" ref="K188:K196" si="103">I188+J188</f>
        <v>0</v>
      </c>
    </row>
    <row r="189" spans="1:11" s="5" customFormat="1" ht="17" outlineLevel="3">
      <c r="A189" s="41" t="s">
        <v>279</v>
      </c>
      <c r="B189" s="32" t="s">
        <v>204</v>
      </c>
      <c r="C189" s="68"/>
      <c r="D189" s="62" t="s">
        <v>25</v>
      </c>
      <c r="E189" s="8"/>
      <c r="F189" s="98"/>
      <c r="G189" s="98"/>
      <c r="H189" s="96">
        <f t="shared" ref="H189:H196" si="104">F189+G189</f>
        <v>0</v>
      </c>
      <c r="I189" s="96">
        <f t="shared" ref="I189:I196" si="105">$E189*F189</f>
        <v>0</v>
      </c>
      <c r="J189" s="96">
        <f t="shared" ref="J189:J196" si="106">$E189*G189</f>
        <v>0</v>
      </c>
      <c r="K189" s="94">
        <f t="shared" si="103"/>
        <v>0</v>
      </c>
    </row>
    <row r="190" spans="1:11" s="5" customFormat="1" ht="17" outlineLevel="3">
      <c r="A190" s="41" t="s">
        <v>280</v>
      </c>
      <c r="B190" s="32" t="s">
        <v>205</v>
      </c>
      <c r="C190" s="68" t="s">
        <v>323</v>
      </c>
      <c r="D190" s="62" t="s">
        <v>45</v>
      </c>
      <c r="E190" s="8"/>
      <c r="F190" s="98"/>
      <c r="G190" s="98"/>
      <c r="H190" s="96">
        <f t="shared" ref="H190" si="107">F190+G190</f>
        <v>0</v>
      </c>
      <c r="I190" s="96">
        <f t="shared" ref="I190" si="108">$E190*F190</f>
        <v>0</v>
      </c>
      <c r="J190" s="96">
        <f t="shared" ref="J190" si="109">$E190*G190</f>
        <v>0</v>
      </c>
      <c r="K190" s="94">
        <f t="shared" ref="K190" si="110">I190+J190</f>
        <v>0</v>
      </c>
    </row>
    <row r="191" spans="1:11" s="5" customFormat="1" ht="17" outlineLevel="3">
      <c r="A191" s="41" t="s">
        <v>281</v>
      </c>
      <c r="B191" s="32" t="s">
        <v>202</v>
      </c>
      <c r="C191" s="68" t="s">
        <v>323</v>
      </c>
      <c r="D191" s="62" t="s">
        <v>25</v>
      </c>
      <c r="E191" s="8"/>
      <c r="F191" s="98"/>
      <c r="G191" s="98"/>
      <c r="H191" s="96">
        <f t="shared" si="104"/>
        <v>0</v>
      </c>
      <c r="I191" s="96">
        <f t="shared" si="105"/>
        <v>0</v>
      </c>
      <c r="J191" s="96">
        <f t="shared" si="106"/>
        <v>0</v>
      </c>
      <c r="K191" s="94">
        <f t="shared" si="103"/>
        <v>0</v>
      </c>
    </row>
    <row r="192" spans="1:11" s="5" customFormat="1" ht="17" outlineLevel="3">
      <c r="A192" s="41" t="s">
        <v>282</v>
      </c>
      <c r="B192" s="32" t="s">
        <v>206</v>
      </c>
      <c r="C192" s="68"/>
      <c r="D192" s="62" t="s">
        <v>45</v>
      </c>
      <c r="E192" s="8"/>
      <c r="F192" s="98"/>
      <c r="G192" s="98"/>
      <c r="H192" s="96">
        <f t="shared" si="104"/>
        <v>0</v>
      </c>
      <c r="I192" s="96">
        <f t="shared" si="105"/>
        <v>0</v>
      </c>
      <c r="J192" s="96">
        <f t="shared" si="106"/>
        <v>0</v>
      </c>
      <c r="K192" s="94">
        <f t="shared" si="103"/>
        <v>0</v>
      </c>
    </row>
    <row r="193" spans="1:11" ht="34" outlineLevel="3">
      <c r="A193" s="41" t="s">
        <v>283</v>
      </c>
      <c r="B193" s="32" t="s">
        <v>595</v>
      </c>
      <c r="C193" s="68" t="s">
        <v>596</v>
      </c>
      <c r="D193" s="62" t="s">
        <v>45</v>
      </c>
      <c r="E193" s="8"/>
      <c r="F193" s="98"/>
      <c r="G193" s="98"/>
      <c r="H193" s="96">
        <f t="shared" ref="H193" si="111">F193+G193</f>
        <v>0</v>
      </c>
      <c r="I193" s="96">
        <f t="shared" ref="I193" si="112">$E193*F193</f>
        <v>0</v>
      </c>
      <c r="J193" s="96">
        <f t="shared" ref="J193" si="113">$E193*G193</f>
        <v>0</v>
      </c>
      <c r="K193" s="94">
        <f t="shared" ref="K193" si="114">I193+J193</f>
        <v>0</v>
      </c>
    </row>
    <row r="194" spans="1:11" outlineLevel="3">
      <c r="A194" s="39"/>
      <c r="B194" s="40"/>
      <c r="C194" s="68"/>
      <c r="D194" s="66"/>
      <c r="E194" s="8"/>
      <c r="F194" s="98"/>
      <c r="G194" s="98"/>
      <c r="H194" s="96">
        <f t="shared" si="104"/>
        <v>0</v>
      </c>
      <c r="I194" s="96">
        <f t="shared" si="105"/>
        <v>0</v>
      </c>
      <c r="J194" s="96">
        <f t="shared" si="106"/>
        <v>0</v>
      </c>
      <c r="K194" s="94">
        <f t="shared" si="103"/>
        <v>0</v>
      </c>
    </row>
    <row r="195" spans="1:11" outlineLevel="3">
      <c r="A195" s="39"/>
      <c r="B195" s="40"/>
      <c r="C195" s="68"/>
      <c r="D195" s="66"/>
      <c r="E195" s="8"/>
      <c r="F195" s="98"/>
      <c r="G195" s="98"/>
      <c r="H195" s="96">
        <f t="shared" si="104"/>
        <v>0</v>
      </c>
      <c r="I195" s="96">
        <f t="shared" si="105"/>
        <v>0</v>
      </c>
      <c r="J195" s="96">
        <f t="shared" si="106"/>
        <v>0</v>
      </c>
      <c r="K195" s="94">
        <f t="shared" si="103"/>
        <v>0</v>
      </c>
    </row>
    <row r="196" spans="1:11" outlineLevel="3">
      <c r="A196" s="39"/>
      <c r="B196" s="40"/>
      <c r="C196" s="68"/>
      <c r="D196" s="66"/>
      <c r="E196" s="8"/>
      <c r="F196" s="98"/>
      <c r="G196" s="98"/>
      <c r="H196" s="96">
        <f t="shared" si="104"/>
        <v>0</v>
      </c>
      <c r="I196" s="96">
        <f t="shared" si="105"/>
        <v>0</v>
      </c>
      <c r="J196" s="96">
        <f t="shared" si="106"/>
        <v>0</v>
      </c>
      <c r="K196" s="94">
        <f t="shared" si="103"/>
        <v>0</v>
      </c>
    </row>
    <row r="197" spans="1:11" ht="34" outlineLevel="2">
      <c r="A197" s="39" t="s">
        <v>307</v>
      </c>
      <c r="B197" s="31" t="s">
        <v>318</v>
      </c>
      <c r="C197" s="68"/>
      <c r="D197" s="60" t="s">
        <v>45</v>
      </c>
      <c r="E197" s="8"/>
      <c r="F197" s="93">
        <f>IF(E197&gt;0,I197/E197,0)</f>
        <v>0</v>
      </c>
      <c r="G197" s="93">
        <f>IF(E197&gt;0,J197/E197,0)</f>
        <v>0</v>
      </c>
      <c r="H197" s="93">
        <f>F197+G197</f>
        <v>0</v>
      </c>
      <c r="I197" s="93">
        <f>SUM(I198:I209)-I209</f>
        <v>0</v>
      </c>
      <c r="J197" s="93">
        <f>SUM(J198:J209)-J209</f>
        <v>0</v>
      </c>
      <c r="K197" s="94">
        <f t="shared" ref="K197:K205" si="115">I197+J197</f>
        <v>0</v>
      </c>
    </row>
    <row r="198" spans="1:11" s="5" customFormat="1" ht="17" outlineLevel="3">
      <c r="A198" s="41" t="s">
        <v>308</v>
      </c>
      <c r="B198" s="32" t="s">
        <v>204</v>
      </c>
      <c r="C198" s="68"/>
      <c r="D198" s="62" t="s">
        <v>25</v>
      </c>
      <c r="E198" s="8"/>
      <c r="F198" s="98"/>
      <c r="G198" s="98"/>
      <c r="H198" s="96">
        <f t="shared" ref="H198:H205" si="116">F198+G198</f>
        <v>0</v>
      </c>
      <c r="I198" s="96">
        <f t="shared" ref="I198:I205" si="117">$E198*F198</f>
        <v>0</v>
      </c>
      <c r="J198" s="96">
        <f t="shared" ref="J198:J205" si="118">$E198*G198</f>
        <v>0</v>
      </c>
      <c r="K198" s="94">
        <f t="shared" si="115"/>
        <v>0</v>
      </c>
    </row>
    <row r="199" spans="1:11" s="5" customFormat="1" ht="17" outlineLevel="3">
      <c r="A199" s="41" t="s">
        <v>309</v>
      </c>
      <c r="B199" s="32" t="s">
        <v>205</v>
      </c>
      <c r="C199" s="68" t="s">
        <v>323</v>
      </c>
      <c r="D199" s="62" t="s">
        <v>45</v>
      </c>
      <c r="E199" s="8"/>
      <c r="F199" s="98"/>
      <c r="G199" s="98"/>
      <c r="H199" s="96">
        <f t="shared" si="116"/>
        <v>0</v>
      </c>
      <c r="I199" s="96">
        <f t="shared" si="117"/>
        <v>0</v>
      </c>
      <c r="J199" s="96">
        <f t="shared" si="118"/>
        <v>0</v>
      </c>
      <c r="K199" s="94">
        <f t="shared" si="115"/>
        <v>0</v>
      </c>
    </row>
    <row r="200" spans="1:11" s="5" customFormat="1" ht="17" outlineLevel="3">
      <c r="A200" s="41" t="s">
        <v>310</v>
      </c>
      <c r="B200" s="32" t="s">
        <v>202</v>
      </c>
      <c r="C200" s="68" t="s">
        <v>225</v>
      </c>
      <c r="D200" s="62" t="s">
        <v>25</v>
      </c>
      <c r="E200" s="8"/>
      <c r="F200" s="98"/>
      <c r="G200" s="98"/>
      <c r="H200" s="96">
        <f t="shared" si="116"/>
        <v>0</v>
      </c>
      <c r="I200" s="96">
        <f t="shared" si="117"/>
        <v>0</v>
      </c>
      <c r="J200" s="96">
        <f t="shared" si="118"/>
        <v>0</v>
      </c>
      <c r="K200" s="94">
        <f t="shared" si="115"/>
        <v>0</v>
      </c>
    </row>
    <row r="201" spans="1:11" s="5" customFormat="1" ht="17" outlineLevel="3">
      <c r="A201" s="41" t="s">
        <v>536</v>
      </c>
      <c r="B201" s="32" t="s">
        <v>203</v>
      </c>
      <c r="C201" s="68" t="s">
        <v>225</v>
      </c>
      <c r="D201" s="62" t="s">
        <v>25</v>
      </c>
      <c r="E201" s="8"/>
      <c r="F201" s="98"/>
      <c r="G201" s="98"/>
      <c r="H201" s="96">
        <f t="shared" si="116"/>
        <v>0</v>
      </c>
      <c r="I201" s="96">
        <f t="shared" si="117"/>
        <v>0</v>
      </c>
      <c r="J201" s="96">
        <f t="shared" si="118"/>
        <v>0</v>
      </c>
      <c r="K201" s="94">
        <f t="shared" si="115"/>
        <v>0</v>
      </c>
    </row>
    <row r="202" spans="1:11" s="5" customFormat="1" ht="17" outlineLevel="3">
      <c r="A202" s="41" t="s">
        <v>537</v>
      </c>
      <c r="B202" s="32" t="s">
        <v>197</v>
      </c>
      <c r="C202" s="68"/>
      <c r="D202" s="62" t="s">
        <v>45</v>
      </c>
      <c r="E202" s="8"/>
      <c r="F202" s="98"/>
      <c r="G202" s="98"/>
      <c r="H202" s="96">
        <f t="shared" si="116"/>
        <v>0</v>
      </c>
      <c r="I202" s="96">
        <f t="shared" si="117"/>
        <v>0</v>
      </c>
      <c r="J202" s="96">
        <f t="shared" si="118"/>
        <v>0</v>
      </c>
      <c r="K202" s="94">
        <f t="shared" si="115"/>
        <v>0</v>
      </c>
    </row>
    <row r="203" spans="1:11" s="5" customFormat="1" ht="17" outlineLevel="3">
      <c r="A203" s="41" t="s">
        <v>538</v>
      </c>
      <c r="B203" s="32" t="s">
        <v>206</v>
      </c>
      <c r="C203" s="68"/>
      <c r="D203" s="62" t="s">
        <v>45</v>
      </c>
      <c r="E203" s="8"/>
      <c r="F203" s="98"/>
      <c r="G203" s="98"/>
      <c r="H203" s="96">
        <f t="shared" si="116"/>
        <v>0</v>
      </c>
      <c r="I203" s="96">
        <f t="shared" si="117"/>
        <v>0</v>
      </c>
      <c r="J203" s="96">
        <f t="shared" si="118"/>
        <v>0</v>
      </c>
      <c r="K203" s="94">
        <f t="shared" si="115"/>
        <v>0</v>
      </c>
    </row>
    <row r="204" spans="1:11" s="5" customFormat="1" ht="17" outlineLevel="3">
      <c r="A204" s="41" t="s">
        <v>539</v>
      </c>
      <c r="B204" s="32" t="s">
        <v>223</v>
      </c>
      <c r="C204" s="68" t="s">
        <v>225</v>
      </c>
      <c r="D204" s="62" t="s">
        <v>25</v>
      </c>
      <c r="E204" s="8"/>
      <c r="F204" s="98"/>
      <c r="G204" s="98"/>
      <c r="H204" s="96">
        <f t="shared" si="116"/>
        <v>0</v>
      </c>
      <c r="I204" s="96">
        <f t="shared" si="117"/>
        <v>0</v>
      </c>
      <c r="J204" s="96">
        <f t="shared" si="118"/>
        <v>0</v>
      </c>
      <c r="K204" s="94">
        <f t="shared" si="115"/>
        <v>0</v>
      </c>
    </row>
    <row r="205" spans="1:11" s="5" customFormat="1" ht="17" outlineLevel="3">
      <c r="A205" s="41" t="s">
        <v>540</v>
      </c>
      <c r="B205" s="32" t="s">
        <v>597</v>
      </c>
      <c r="C205" s="68" t="s">
        <v>596</v>
      </c>
      <c r="D205" s="62" t="s">
        <v>45</v>
      </c>
      <c r="E205" s="8"/>
      <c r="F205" s="98"/>
      <c r="G205" s="98"/>
      <c r="H205" s="96">
        <f t="shared" si="116"/>
        <v>0</v>
      </c>
      <c r="I205" s="96">
        <f t="shared" si="117"/>
        <v>0</v>
      </c>
      <c r="J205" s="96">
        <f t="shared" si="118"/>
        <v>0</v>
      </c>
      <c r="K205" s="94">
        <f t="shared" si="115"/>
        <v>0</v>
      </c>
    </row>
    <row r="206" spans="1:11" outlineLevel="3">
      <c r="A206" s="39"/>
      <c r="B206" s="40"/>
      <c r="C206" s="68"/>
      <c r="D206" s="66"/>
      <c r="E206" s="8"/>
      <c r="F206" s="98"/>
      <c r="G206" s="98"/>
      <c r="H206" s="96">
        <f t="shared" ref="H206:H208" si="119">F206+G206</f>
        <v>0</v>
      </c>
      <c r="I206" s="96">
        <f t="shared" ref="I206:I208" si="120">$E206*F206</f>
        <v>0</v>
      </c>
      <c r="J206" s="96">
        <f t="shared" ref="J206:J208" si="121">$E206*G206</f>
        <v>0</v>
      </c>
      <c r="K206" s="94">
        <f t="shared" ref="K206:K208" si="122">I206+J206</f>
        <v>0</v>
      </c>
    </row>
    <row r="207" spans="1:11" outlineLevel="3">
      <c r="A207" s="39"/>
      <c r="B207" s="40"/>
      <c r="C207" s="68"/>
      <c r="D207" s="66"/>
      <c r="E207" s="8"/>
      <c r="F207" s="98"/>
      <c r="G207" s="98"/>
      <c r="H207" s="96">
        <f t="shared" si="119"/>
        <v>0</v>
      </c>
      <c r="I207" s="96">
        <f t="shared" si="120"/>
        <v>0</v>
      </c>
      <c r="J207" s="96">
        <f t="shared" si="121"/>
        <v>0</v>
      </c>
      <c r="K207" s="94">
        <f t="shared" si="122"/>
        <v>0</v>
      </c>
    </row>
    <row r="208" spans="1:11" outlineLevel="3">
      <c r="A208" s="39"/>
      <c r="B208" s="40"/>
      <c r="C208" s="68"/>
      <c r="D208" s="66"/>
      <c r="E208" s="8"/>
      <c r="F208" s="98"/>
      <c r="G208" s="98"/>
      <c r="H208" s="96">
        <f t="shared" si="119"/>
        <v>0</v>
      </c>
      <c r="I208" s="96">
        <f t="shared" si="120"/>
        <v>0</v>
      </c>
      <c r="J208" s="96">
        <f t="shared" si="121"/>
        <v>0</v>
      </c>
      <c r="K208" s="94">
        <f t="shared" si="122"/>
        <v>0</v>
      </c>
    </row>
    <row r="209" spans="1:11" ht="34" outlineLevel="2">
      <c r="A209" s="39" t="s">
        <v>311</v>
      </c>
      <c r="B209" s="31" t="s">
        <v>329</v>
      </c>
      <c r="C209" s="68"/>
      <c r="D209" s="60" t="s">
        <v>45</v>
      </c>
      <c r="E209" s="8"/>
      <c r="F209" s="93">
        <f>IF(E209&gt;0,I209/E209,0)</f>
        <v>0</v>
      </c>
      <c r="G209" s="93">
        <f>IF(E209&gt;0,J209/E209,0)</f>
        <v>0</v>
      </c>
      <c r="H209" s="93">
        <f>F209+G209</f>
        <v>0</v>
      </c>
      <c r="I209" s="93">
        <f>SUM(I210:I220)-I220</f>
        <v>0</v>
      </c>
      <c r="J209" s="93">
        <f>SUM(J210:J220)-J220</f>
        <v>0</v>
      </c>
      <c r="K209" s="94">
        <f t="shared" ref="K209:K219" si="123">I209+J209</f>
        <v>0</v>
      </c>
    </row>
    <row r="210" spans="1:11" s="5" customFormat="1" ht="17" outlineLevel="3">
      <c r="A210" s="41" t="s">
        <v>312</v>
      </c>
      <c r="B210" s="32" t="s">
        <v>204</v>
      </c>
      <c r="C210" s="68"/>
      <c r="D210" s="62" t="s">
        <v>25</v>
      </c>
      <c r="E210" s="8"/>
      <c r="F210" s="98"/>
      <c r="G210" s="98"/>
      <c r="H210" s="96">
        <f t="shared" ref="H210:H219" si="124">F210+G210</f>
        <v>0</v>
      </c>
      <c r="I210" s="96">
        <f t="shared" ref="I210:I219" si="125">$E210*F210</f>
        <v>0</v>
      </c>
      <c r="J210" s="96">
        <f t="shared" ref="J210:J219" si="126">$E210*G210</f>
        <v>0</v>
      </c>
      <c r="K210" s="94">
        <f t="shared" si="123"/>
        <v>0</v>
      </c>
    </row>
    <row r="211" spans="1:11" s="5" customFormat="1" ht="17" outlineLevel="3">
      <c r="A211" s="41" t="s">
        <v>324</v>
      </c>
      <c r="B211" s="32" t="s">
        <v>205</v>
      </c>
      <c r="C211" s="68" t="s">
        <v>323</v>
      </c>
      <c r="D211" s="62" t="s">
        <v>45</v>
      </c>
      <c r="E211" s="8"/>
      <c r="F211" s="98"/>
      <c r="G211" s="98"/>
      <c r="H211" s="96">
        <f t="shared" si="124"/>
        <v>0</v>
      </c>
      <c r="I211" s="96">
        <f t="shared" si="125"/>
        <v>0</v>
      </c>
      <c r="J211" s="96">
        <f t="shared" si="126"/>
        <v>0</v>
      </c>
      <c r="K211" s="94">
        <f t="shared" si="123"/>
        <v>0</v>
      </c>
    </row>
    <row r="212" spans="1:11" s="5" customFormat="1" ht="17" outlineLevel="3">
      <c r="A212" s="41" t="s">
        <v>541</v>
      </c>
      <c r="B212" s="32" t="s">
        <v>202</v>
      </c>
      <c r="C212" s="68" t="s">
        <v>225</v>
      </c>
      <c r="D212" s="62" t="s">
        <v>25</v>
      </c>
      <c r="E212" s="8"/>
      <c r="F212" s="98"/>
      <c r="G212" s="98"/>
      <c r="H212" s="96">
        <f t="shared" si="124"/>
        <v>0</v>
      </c>
      <c r="I212" s="96">
        <f t="shared" si="125"/>
        <v>0</v>
      </c>
      <c r="J212" s="96">
        <f t="shared" si="126"/>
        <v>0</v>
      </c>
      <c r="K212" s="94">
        <f t="shared" si="123"/>
        <v>0</v>
      </c>
    </row>
    <row r="213" spans="1:11" s="5" customFormat="1" ht="17" outlineLevel="3">
      <c r="A213" s="41" t="s">
        <v>542</v>
      </c>
      <c r="B213" s="32" t="s">
        <v>203</v>
      </c>
      <c r="C213" s="68" t="s">
        <v>225</v>
      </c>
      <c r="D213" s="62" t="s">
        <v>25</v>
      </c>
      <c r="E213" s="8"/>
      <c r="F213" s="98"/>
      <c r="G213" s="98"/>
      <c r="H213" s="96">
        <f t="shared" si="124"/>
        <v>0</v>
      </c>
      <c r="I213" s="96">
        <f t="shared" si="125"/>
        <v>0</v>
      </c>
      <c r="J213" s="96">
        <f t="shared" si="126"/>
        <v>0</v>
      </c>
      <c r="K213" s="94">
        <f t="shared" si="123"/>
        <v>0</v>
      </c>
    </row>
    <row r="214" spans="1:11" s="5" customFormat="1" ht="17" outlineLevel="3">
      <c r="A214" s="41" t="s">
        <v>543</v>
      </c>
      <c r="B214" s="32" t="s">
        <v>197</v>
      </c>
      <c r="C214" s="68"/>
      <c r="D214" s="62" t="s">
        <v>45</v>
      </c>
      <c r="E214" s="8"/>
      <c r="F214" s="98"/>
      <c r="G214" s="98"/>
      <c r="H214" s="96">
        <f t="shared" si="124"/>
        <v>0</v>
      </c>
      <c r="I214" s="96">
        <f t="shared" si="125"/>
        <v>0</v>
      </c>
      <c r="J214" s="96">
        <f t="shared" si="126"/>
        <v>0</v>
      </c>
      <c r="K214" s="94">
        <f t="shared" si="123"/>
        <v>0</v>
      </c>
    </row>
    <row r="215" spans="1:11" s="5" customFormat="1" ht="17" outlineLevel="3">
      <c r="A215" s="41" t="s">
        <v>544</v>
      </c>
      <c r="B215" s="32" t="s">
        <v>206</v>
      </c>
      <c r="C215" s="68"/>
      <c r="D215" s="62" t="s">
        <v>45</v>
      </c>
      <c r="E215" s="8"/>
      <c r="F215" s="98"/>
      <c r="G215" s="98"/>
      <c r="H215" s="96">
        <f t="shared" si="124"/>
        <v>0</v>
      </c>
      <c r="I215" s="96">
        <f t="shared" si="125"/>
        <v>0</v>
      </c>
      <c r="J215" s="96">
        <f t="shared" si="126"/>
        <v>0</v>
      </c>
      <c r="K215" s="94">
        <f t="shared" si="123"/>
        <v>0</v>
      </c>
    </row>
    <row r="216" spans="1:11" s="5" customFormat="1" ht="17" outlineLevel="3">
      <c r="A216" s="41" t="s">
        <v>545</v>
      </c>
      <c r="B216" s="32" t="s">
        <v>320</v>
      </c>
      <c r="C216" s="68" t="s">
        <v>225</v>
      </c>
      <c r="D216" s="62" t="s">
        <v>45</v>
      </c>
      <c r="E216" s="8"/>
      <c r="F216" s="98"/>
      <c r="G216" s="98"/>
      <c r="H216" s="96">
        <f t="shared" si="124"/>
        <v>0</v>
      </c>
      <c r="I216" s="96">
        <f t="shared" si="125"/>
        <v>0</v>
      </c>
      <c r="J216" s="96">
        <f t="shared" si="126"/>
        <v>0</v>
      </c>
      <c r="K216" s="94">
        <f t="shared" si="123"/>
        <v>0</v>
      </c>
    </row>
    <row r="217" spans="1:11" outlineLevel="3">
      <c r="A217" s="39"/>
      <c r="B217" s="40"/>
      <c r="C217" s="68"/>
      <c r="D217" s="66"/>
      <c r="E217" s="8"/>
      <c r="F217" s="98"/>
      <c r="G217" s="98"/>
      <c r="H217" s="96">
        <f t="shared" si="124"/>
        <v>0</v>
      </c>
      <c r="I217" s="96">
        <f t="shared" si="125"/>
        <v>0</v>
      </c>
      <c r="J217" s="96">
        <f t="shared" si="126"/>
        <v>0</v>
      </c>
      <c r="K217" s="94">
        <f t="shared" si="123"/>
        <v>0</v>
      </c>
    </row>
    <row r="218" spans="1:11" outlineLevel="3">
      <c r="A218" s="39"/>
      <c r="B218" s="40"/>
      <c r="C218" s="68"/>
      <c r="D218" s="66"/>
      <c r="E218" s="8"/>
      <c r="F218" s="98"/>
      <c r="G218" s="98"/>
      <c r="H218" s="96">
        <f t="shared" si="124"/>
        <v>0</v>
      </c>
      <c r="I218" s="96">
        <f t="shared" si="125"/>
        <v>0</v>
      </c>
      <c r="J218" s="96">
        <f t="shared" si="126"/>
        <v>0</v>
      </c>
      <c r="K218" s="94">
        <f t="shared" si="123"/>
        <v>0</v>
      </c>
    </row>
    <row r="219" spans="1:11" outlineLevel="3">
      <c r="A219" s="39"/>
      <c r="B219" s="40"/>
      <c r="C219" s="68"/>
      <c r="D219" s="66"/>
      <c r="E219" s="8"/>
      <c r="F219" s="98"/>
      <c r="G219" s="98"/>
      <c r="H219" s="96">
        <f t="shared" si="124"/>
        <v>0</v>
      </c>
      <c r="I219" s="96">
        <f t="shared" si="125"/>
        <v>0</v>
      </c>
      <c r="J219" s="96">
        <f t="shared" si="126"/>
        <v>0</v>
      </c>
      <c r="K219" s="94">
        <f t="shared" si="123"/>
        <v>0</v>
      </c>
    </row>
    <row r="220" spans="1:11" ht="17" outlineLevel="2">
      <c r="A220" s="39" t="s">
        <v>313</v>
      </c>
      <c r="B220" s="31" t="s">
        <v>332</v>
      </c>
      <c r="C220" s="68"/>
      <c r="D220" s="60" t="s">
        <v>45</v>
      </c>
      <c r="E220" s="8"/>
      <c r="F220" s="93">
        <f>IF(E220&gt;0,I220/E220,0)</f>
        <v>0</v>
      </c>
      <c r="G220" s="93">
        <f>IF(E220&gt;0,J220/E220,0)</f>
        <v>0</v>
      </c>
      <c r="H220" s="93">
        <f>F220+G220</f>
        <v>0</v>
      </c>
      <c r="I220" s="93">
        <f>SUM(I221:I236)-I236</f>
        <v>0</v>
      </c>
      <c r="J220" s="93">
        <f>SUM(J221:J236)-J236</f>
        <v>0</v>
      </c>
      <c r="K220" s="94">
        <f t="shared" ref="K220:K242" si="127">I220+J220</f>
        <v>0</v>
      </c>
    </row>
    <row r="221" spans="1:11" s="5" customFormat="1" ht="17" outlineLevel="3">
      <c r="A221" s="41" t="s">
        <v>314</v>
      </c>
      <c r="B221" s="32" t="s">
        <v>204</v>
      </c>
      <c r="C221" s="68" t="s">
        <v>225</v>
      </c>
      <c r="D221" s="62" t="s">
        <v>25</v>
      </c>
      <c r="E221" s="8"/>
      <c r="F221" s="98"/>
      <c r="G221" s="98"/>
      <c r="H221" s="96">
        <f t="shared" ref="H221:H229" si="128">F221+G221</f>
        <v>0</v>
      </c>
      <c r="I221" s="96">
        <f t="shared" ref="I221:I229" si="129">$E221*F221</f>
        <v>0</v>
      </c>
      <c r="J221" s="96">
        <f t="shared" ref="J221:J229" si="130">$E221*G221</f>
        <v>0</v>
      </c>
      <c r="K221" s="94">
        <f t="shared" si="127"/>
        <v>0</v>
      </c>
    </row>
    <row r="222" spans="1:11" s="5" customFormat="1" ht="17" outlineLevel="3">
      <c r="A222" s="41" t="s">
        <v>315</v>
      </c>
      <c r="B222" s="32" t="s">
        <v>205</v>
      </c>
      <c r="C222" s="68" t="s">
        <v>323</v>
      </c>
      <c r="D222" s="62" t="s">
        <v>45</v>
      </c>
      <c r="E222" s="8"/>
      <c r="F222" s="98"/>
      <c r="G222" s="98"/>
      <c r="H222" s="96">
        <f t="shared" si="128"/>
        <v>0</v>
      </c>
      <c r="I222" s="96">
        <f t="shared" si="129"/>
        <v>0</v>
      </c>
      <c r="J222" s="96">
        <f t="shared" si="130"/>
        <v>0</v>
      </c>
      <c r="K222" s="94">
        <f t="shared" si="127"/>
        <v>0</v>
      </c>
    </row>
    <row r="223" spans="1:11" s="5" customFormat="1" ht="17" outlineLevel="3">
      <c r="A223" s="41" t="s">
        <v>546</v>
      </c>
      <c r="B223" s="32" t="s">
        <v>202</v>
      </c>
      <c r="C223" s="68" t="s">
        <v>225</v>
      </c>
      <c r="D223" s="62" t="s">
        <v>25</v>
      </c>
      <c r="E223" s="8"/>
      <c r="F223" s="98"/>
      <c r="G223" s="98"/>
      <c r="H223" s="96">
        <f t="shared" si="128"/>
        <v>0</v>
      </c>
      <c r="I223" s="96">
        <f t="shared" si="129"/>
        <v>0</v>
      </c>
      <c r="J223" s="96">
        <f t="shared" si="130"/>
        <v>0</v>
      </c>
      <c r="K223" s="94">
        <f t="shared" si="127"/>
        <v>0</v>
      </c>
    </row>
    <row r="224" spans="1:11" s="5" customFormat="1" ht="17" outlineLevel="3">
      <c r="A224" s="41" t="s">
        <v>547</v>
      </c>
      <c r="B224" s="32" t="s">
        <v>203</v>
      </c>
      <c r="C224" s="68" t="s">
        <v>225</v>
      </c>
      <c r="D224" s="62" t="s">
        <v>25</v>
      </c>
      <c r="E224" s="8"/>
      <c r="F224" s="98"/>
      <c r="G224" s="98"/>
      <c r="H224" s="96">
        <f t="shared" si="128"/>
        <v>0</v>
      </c>
      <c r="I224" s="96">
        <f t="shared" si="129"/>
        <v>0</v>
      </c>
      <c r="J224" s="96">
        <f t="shared" si="130"/>
        <v>0</v>
      </c>
      <c r="K224" s="94">
        <f t="shared" si="127"/>
        <v>0</v>
      </c>
    </row>
    <row r="225" spans="1:11" s="5" customFormat="1" ht="17" outlineLevel="3">
      <c r="A225" s="41" t="s">
        <v>548</v>
      </c>
      <c r="B225" s="32" t="s">
        <v>197</v>
      </c>
      <c r="C225" s="68"/>
      <c r="D225" s="62" t="s">
        <v>45</v>
      </c>
      <c r="E225" s="8"/>
      <c r="F225" s="98"/>
      <c r="G225" s="98"/>
      <c r="H225" s="96">
        <f t="shared" si="128"/>
        <v>0</v>
      </c>
      <c r="I225" s="96">
        <f t="shared" si="129"/>
        <v>0</v>
      </c>
      <c r="J225" s="96">
        <f t="shared" si="130"/>
        <v>0</v>
      </c>
      <c r="K225" s="94">
        <f t="shared" si="127"/>
        <v>0</v>
      </c>
    </row>
    <row r="226" spans="1:11" s="5" customFormat="1" ht="17" outlineLevel="3">
      <c r="A226" s="41" t="s">
        <v>549</v>
      </c>
      <c r="B226" s="32" t="s">
        <v>206</v>
      </c>
      <c r="C226" s="68"/>
      <c r="D226" s="62" t="s">
        <v>45</v>
      </c>
      <c r="E226" s="8"/>
      <c r="F226" s="98"/>
      <c r="G226" s="98"/>
      <c r="H226" s="96">
        <f t="shared" si="128"/>
        <v>0</v>
      </c>
      <c r="I226" s="96">
        <f t="shared" si="129"/>
        <v>0</v>
      </c>
      <c r="J226" s="96">
        <f t="shared" si="130"/>
        <v>0</v>
      </c>
      <c r="K226" s="94">
        <f t="shared" si="127"/>
        <v>0</v>
      </c>
    </row>
    <row r="227" spans="1:11" s="5" customFormat="1" ht="17" outlineLevel="3">
      <c r="A227" s="41" t="s">
        <v>550</v>
      </c>
      <c r="B227" s="32" t="s">
        <v>195</v>
      </c>
      <c r="C227" s="68" t="s">
        <v>196</v>
      </c>
      <c r="D227" s="62" t="s">
        <v>45</v>
      </c>
      <c r="E227" s="8"/>
      <c r="F227" s="98"/>
      <c r="G227" s="98"/>
      <c r="H227" s="96">
        <f t="shared" si="128"/>
        <v>0</v>
      </c>
      <c r="I227" s="96">
        <f t="shared" si="129"/>
        <v>0</v>
      </c>
      <c r="J227" s="96">
        <f t="shared" si="130"/>
        <v>0</v>
      </c>
      <c r="K227" s="94">
        <f t="shared" si="127"/>
        <v>0</v>
      </c>
    </row>
    <row r="228" spans="1:11" s="5" customFormat="1" ht="17" outlineLevel="3">
      <c r="A228" s="41" t="s">
        <v>551</v>
      </c>
      <c r="B228" s="32" t="s">
        <v>193</v>
      </c>
      <c r="C228" s="68" t="s">
        <v>194</v>
      </c>
      <c r="D228" s="62" t="s">
        <v>25</v>
      </c>
      <c r="E228" s="8"/>
      <c r="F228" s="98"/>
      <c r="G228" s="98"/>
      <c r="H228" s="96">
        <f t="shared" si="128"/>
        <v>0</v>
      </c>
      <c r="I228" s="96">
        <f t="shared" si="129"/>
        <v>0</v>
      </c>
      <c r="J228" s="96">
        <f t="shared" si="130"/>
        <v>0</v>
      </c>
      <c r="K228" s="94">
        <f t="shared" si="127"/>
        <v>0</v>
      </c>
    </row>
    <row r="229" spans="1:11" s="5" customFormat="1" ht="17" outlineLevel="3">
      <c r="A229" s="41" t="s">
        <v>552</v>
      </c>
      <c r="B229" s="32" t="s">
        <v>226</v>
      </c>
      <c r="C229" s="68" t="s">
        <v>227</v>
      </c>
      <c r="D229" s="62" t="s">
        <v>25</v>
      </c>
      <c r="E229" s="8"/>
      <c r="F229" s="98"/>
      <c r="G229" s="98"/>
      <c r="H229" s="96">
        <f t="shared" si="128"/>
        <v>0</v>
      </c>
      <c r="I229" s="96">
        <f t="shared" si="129"/>
        <v>0</v>
      </c>
      <c r="J229" s="96">
        <f t="shared" si="130"/>
        <v>0</v>
      </c>
      <c r="K229" s="94">
        <f t="shared" si="127"/>
        <v>0</v>
      </c>
    </row>
    <row r="230" spans="1:11" s="5" customFormat="1" ht="17" outlineLevel="3">
      <c r="A230" s="41" t="s">
        <v>553</v>
      </c>
      <c r="B230" s="32" t="s">
        <v>334</v>
      </c>
      <c r="C230" s="68" t="s">
        <v>225</v>
      </c>
      <c r="D230" s="62" t="s">
        <v>25</v>
      </c>
      <c r="E230" s="8"/>
      <c r="F230" s="98"/>
      <c r="G230" s="98"/>
      <c r="H230" s="96">
        <f t="shared" ref="H230" si="131">F230+G230</f>
        <v>0</v>
      </c>
      <c r="I230" s="96">
        <f t="shared" ref="I230" si="132">$E230*F230</f>
        <v>0</v>
      </c>
      <c r="J230" s="96">
        <f t="shared" ref="J230" si="133">$E230*G230</f>
        <v>0</v>
      </c>
      <c r="K230" s="94">
        <f t="shared" ref="K230" si="134">I230+J230</f>
        <v>0</v>
      </c>
    </row>
    <row r="231" spans="1:11" s="5" customFormat="1" ht="17" outlineLevel="3">
      <c r="A231" s="41" t="s">
        <v>554</v>
      </c>
      <c r="B231" s="32" t="s">
        <v>598</v>
      </c>
      <c r="C231" s="68" t="s">
        <v>596</v>
      </c>
      <c r="D231" s="62" t="s">
        <v>45</v>
      </c>
      <c r="E231" s="8"/>
      <c r="F231" s="98"/>
      <c r="G231" s="98"/>
      <c r="H231" s="96">
        <f t="shared" ref="H231" si="135">F231+G231</f>
        <v>0</v>
      </c>
      <c r="I231" s="96">
        <f t="shared" ref="I231" si="136">$E231*F231</f>
        <v>0</v>
      </c>
      <c r="J231" s="96">
        <f t="shared" ref="J231" si="137">$E231*G231</f>
        <v>0</v>
      </c>
      <c r="K231" s="94">
        <f t="shared" ref="K231" si="138">I231+J231</f>
        <v>0</v>
      </c>
    </row>
    <row r="232" spans="1:11" s="5" customFormat="1" ht="17" outlineLevel="3">
      <c r="A232" s="41" t="s">
        <v>555</v>
      </c>
      <c r="B232" s="32" t="s">
        <v>333</v>
      </c>
      <c r="C232" s="68" t="s">
        <v>225</v>
      </c>
      <c r="D232" s="62" t="s">
        <v>25</v>
      </c>
      <c r="E232" s="8"/>
      <c r="F232" s="98"/>
      <c r="G232" s="98"/>
      <c r="H232" s="96">
        <f t="shared" ref="H232" si="139">F232+G232</f>
        <v>0</v>
      </c>
      <c r="I232" s="96">
        <f t="shared" ref="I232" si="140">$E232*F232</f>
        <v>0</v>
      </c>
      <c r="J232" s="96">
        <f t="shared" ref="J232" si="141">$E232*G232</f>
        <v>0</v>
      </c>
      <c r="K232" s="94">
        <f t="shared" ref="K232" si="142">I232+J232</f>
        <v>0</v>
      </c>
    </row>
    <row r="233" spans="1:11" outlineLevel="3">
      <c r="A233" s="39"/>
      <c r="B233" s="40"/>
      <c r="C233" s="68"/>
      <c r="D233" s="66"/>
      <c r="E233" s="8"/>
      <c r="F233" s="98"/>
      <c r="G233" s="98"/>
      <c r="H233" s="96">
        <f t="shared" ref="H233:H235" si="143">F233+G233</f>
        <v>0</v>
      </c>
      <c r="I233" s="96">
        <f t="shared" ref="I233:I235" si="144">$E233*F233</f>
        <v>0</v>
      </c>
      <c r="J233" s="96">
        <f t="shared" ref="J233:J235" si="145">$E233*G233</f>
        <v>0</v>
      </c>
      <c r="K233" s="94">
        <f t="shared" si="127"/>
        <v>0</v>
      </c>
    </row>
    <row r="234" spans="1:11" outlineLevel="3">
      <c r="A234" s="39"/>
      <c r="B234" s="40"/>
      <c r="C234" s="68"/>
      <c r="D234" s="66"/>
      <c r="E234" s="8"/>
      <c r="F234" s="98"/>
      <c r="G234" s="98"/>
      <c r="H234" s="96">
        <f t="shared" si="143"/>
        <v>0</v>
      </c>
      <c r="I234" s="96">
        <f t="shared" si="144"/>
        <v>0</v>
      </c>
      <c r="J234" s="96">
        <f t="shared" si="145"/>
        <v>0</v>
      </c>
      <c r="K234" s="94">
        <f t="shared" si="127"/>
        <v>0</v>
      </c>
    </row>
    <row r="235" spans="1:11" outlineLevel="3">
      <c r="A235" s="39"/>
      <c r="B235" s="40"/>
      <c r="C235" s="68"/>
      <c r="D235" s="66"/>
      <c r="E235" s="8"/>
      <c r="F235" s="98"/>
      <c r="G235" s="98"/>
      <c r="H235" s="96">
        <f t="shared" si="143"/>
        <v>0</v>
      </c>
      <c r="I235" s="96">
        <f t="shared" si="144"/>
        <v>0</v>
      </c>
      <c r="J235" s="96">
        <f t="shared" si="145"/>
        <v>0</v>
      </c>
      <c r="K235" s="94">
        <f t="shared" si="127"/>
        <v>0</v>
      </c>
    </row>
    <row r="236" spans="1:11" ht="17" outlineLevel="2">
      <c r="A236" s="39" t="s">
        <v>325</v>
      </c>
      <c r="B236" s="31" t="s">
        <v>330</v>
      </c>
      <c r="C236" s="68"/>
      <c r="D236" s="60" t="s">
        <v>45</v>
      </c>
      <c r="E236" s="8"/>
      <c r="F236" s="93">
        <f>IF(E236&gt;0,I236/E236,0)</f>
        <v>0</v>
      </c>
      <c r="G236" s="93">
        <f>IF(E236&gt;0,J236/E236,0)</f>
        <v>0</v>
      </c>
      <c r="H236" s="93">
        <f>F236+G236</f>
        <v>0</v>
      </c>
      <c r="I236" s="93">
        <f>SUM(I237:I243)-I243</f>
        <v>0</v>
      </c>
      <c r="J236" s="93">
        <f>SUM(J237:J243)-J243</f>
        <v>0</v>
      </c>
      <c r="K236" s="94">
        <f t="shared" si="127"/>
        <v>0</v>
      </c>
    </row>
    <row r="237" spans="1:11" s="5" customFormat="1" ht="17" outlineLevel="3">
      <c r="A237" s="41" t="s">
        <v>326</v>
      </c>
      <c r="B237" s="32" t="s">
        <v>204</v>
      </c>
      <c r="C237" s="68"/>
      <c r="D237" s="62" t="s">
        <v>25</v>
      </c>
      <c r="E237" s="8"/>
      <c r="F237" s="98"/>
      <c r="G237" s="98"/>
      <c r="H237" s="96">
        <f t="shared" ref="H237:H242" si="146">F237+G237</f>
        <v>0</v>
      </c>
      <c r="I237" s="96">
        <f t="shared" ref="I237:I242" si="147">$E237*F237</f>
        <v>0</v>
      </c>
      <c r="J237" s="96">
        <f t="shared" ref="J237:J242" si="148">$E237*G237</f>
        <v>0</v>
      </c>
      <c r="K237" s="94">
        <f t="shared" si="127"/>
        <v>0</v>
      </c>
    </row>
    <row r="238" spans="1:11" s="5" customFormat="1" ht="17" outlineLevel="3">
      <c r="A238" s="41" t="s">
        <v>338</v>
      </c>
      <c r="B238" s="32" t="s">
        <v>205</v>
      </c>
      <c r="C238" s="68" t="s">
        <v>323</v>
      </c>
      <c r="D238" s="62" t="s">
        <v>45</v>
      </c>
      <c r="E238" s="8"/>
      <c r="F238" s="98"/>
      <c r="G238" s="98"/>
      <c r="H238" s="96">
        <f t="shared" si="146"/>
        <v>0</v>
      </c>
      <c r="I238" s="96">
        <f t="shared" si="147"/>
        <v>0</v>
      </c>
      <c r="J238" s="96">
        <f t="shared" si="148"/>
        <v>0</v>
      </c>
      <c r="K238" s="94">
        <f t="shared" si="127"/>
        <v>0</v>
      </c>
    </row>
    <row r="239" spans="1:11" s="5" customFormat="1" ht="17" outlineLevel="3">
      <c r="A239" s="41" t="s">
        <v>556</v>
      </c>
      <c r="B239" s="32" t="s">
        <v>331</v>
      </c>
      <c r="C239" s="68" t="s">
        <v>225</v>
      </c>
      <c r="D239" s="62" t="s">
        <v>25</v>
      </c>
      <c r="E239" s="8"/>
      <c r="F239" s="98"/>
      <c r="G239" s="98"/>
      <c r="H239" s="96">
        <f t="shared" si="146"/>
        <v>0</v>
      </c>
      <c r="I239" s="96">
        <f t="shared" si="147"/>
        <v>0</v>
      </c>
      <c r="J239" s="96">
        <f t="shared" si="148"/>
        <v>0</v>
      </c>
      <c r="K239" s="94">
        <f t="shared" si="127"/>
        <v>0</v>
      </c>
    </row>
    <row r="240" spans="1:11" outlineLevel="3">
      <c r="A240" s="39"/>
      <c r="B240" s="40"/>
      <c r="C240" s="68"/>
      <c r="D240" s="66"/>
      <c r="E240" s="8"/>
      <c r="F240" s="98"/>
      <c r="G240" s="98"/>
      <c r="H240" s="96">
        <f t="shared" si="146"/>
        <v>0</v>
      </c>
      <c r="I240" s="96">
        <f t="shared" si="147"/>
        <v>0</v>
      </c>
      <c r="J240" s="96">
        <f t="shared" si="148"/>
        <v>0</v>
      </c>
      <c r="K240" s="94">
        <f t="shared" si="127"/>
        <v>0</v>
      </c>
    </row>
    <row r="241" spans="1:11" outlineLevel="3">
      <c r="A241" s="39"/>
      <c r="B241" s="40"/>
      <c r="C241" s="68"/>
      <c r="D241" s="66"/>
      <c r="E241" s="8"/>
      <c r="F241" s="98"/>
      <c r="G241" s="98"/>
      <c r="H241" s="96">
        <f t="shared" si="146"/>
        <v>0</v>
      </c>
      <c r="I241" s="96">
        <f t="shared" si="147"/>
        <v>0</v>
      </c>
      <c r="J241" s="96">
        <f t="shared" si="148"/>
        <v>0</v>
      </c>
      <c r="K241" s="94">
        <f t="shared" si="127"/>
        <v>0</v>
      </c>
    </row>
    <row r="242" spans="1:11" outlineLevel="3">
      <c r="A242" s="39"/>
      <c r="B242" s="40"/>
      <c r="C242" s="68"/>
      <c r="D242" s="66"/>
      <c r="E242" s="8"/>
      <c r="F242" s="98"/>
      <c r="G242" s="98"/>
      <c r="H242" s="96">
        <f t="shared" si="146"/>
        <v>0</v>
      </c>
      <c r="I242" s="96">
        <f t="shared" si="147"/>
        <v>0</v>
      </c>
      <c r="J242" s="96">
        <f t="shared" si="148"/>
        <v>0</v>
      </c>
      <c r="K242" s="94">
        <f t="shared" si="127"/>
        <v>0</v>
      </c>
    </row>
    <row r="243" spans="1:11" ht="17" outlineLevel="2">
      <c r="A243" s="39" t="s">
        <v>327</v>
      </c>
      <c r="B243" s="31" t="s">
        <v>336</v>
      </c>
      <c r="C243" s="68"/>
      <c r="D243" s="60" t="s">
        <v>45</v>
      </c>
      <c r="E243" s="8"/>
      <c r="F243" s="93">
        <f>IF(E243&gt;0,I243/E243,0)</f>
        <v>0</v>
      </c>
      <c r="G243" s="93">
        <f>IF(E243&gt;0,J243/E243,0)</f>
        <v>0</v>
      </c>
      <c r="H243" s="93">
        <f>F243+G243</f>
        <v>0</v>
      </c>
      <c r="I243" s="93">
        <f>SUM(I244:I249)-I249</f>
        <v>0</v>
      </c>
      <c r="J243" s="93">
        <f>SUM(J244:J249)-J249</f>
        <v>0</v>
      </c>
      <c r="K243" s="94">
        <f t="shared" ref="K243:K248" si="149">I243+J243</f>
        <v>0</v>
      </c>
    </row>
    <row r="244" spans="1:11" s="5" customFormat="1" ht="17" outlineLevel="3">
      <c r="A244" s="41" t="s">
        <v>328</v>
      </c>
      <c r="B244" s="32" t="s">
        <v>203</v>
      </c>
      <c r="C244" s="68"/>
      <c r="D244" s="62" t="s">
        <v>25</v>
      </c>
      <c r="E244" s="8"/>
      <c r="F244" s="98"/>
      <c r="G244" s="98"/>
      <c r="H244" s="96">
        <f t="shared" ref="H244:H248" si="150">F244+G244</f>
        <v>0</v>
      </c>
      <c r="I244" s="96">
        <f t="shared" ref="I244:I248" si="151">$E244*F244</f>
        <v>0</v>
      </c>
      <c r="J244" s="96">
        <f t="shared" ref="J244:J248" si="152">$E244*G244</f>
        <v>0</v>
      </c>
      <c r="K244" s="94">
        <f t="shared" si="149"/>
        <v>0</v>
      </c>
    </row>
    <row r="245" spans="1:11" s="5" customFormat="1" ht="17" outlineLevel="3">
      <c r="A245" s="41" t="s">
        <v>557</v>
      </c>
      <c r="B245" s="32" t="s">
        <v>337</v>
      </c>
      <c r="C245" s="68" t="s">
        <v>225</v>
      </c>
      <c r="D245" s="62" t="s">
        <v>25</v>
      </c>
      <c r="E245" s="8"/>
      <c r="F245" s="98"/>
      <c r="G245" s="98"/>
      <c r="H245" s="96">
        <f t="shared" si="150"/>
        <v>0</v>
      </c>
      <c r="I245" s="96">
        <f t="shared" si="151"/>
        <v>0</v>
      </c>
      <c r="J245" s="96">
        <f t="shared" si="152"/>
        <v>0</v>
      </c>
      <c r="K245" s="94">
        <f t="shared" si="149"/>
        <v>0</v>
      </c>
    </row>
    <row r="246" spans="1:11" outlineLevel="3">
      <c r="A246" s="39"/>
      <c r="B246" s="40"/>
      <c r="C246" s="68"/>
      <c r="D246" s="66"/>
      <c r="E246" s="8"/>
      <c r="F246" s="98"/>
      <c r="G246" s="98"/>
      <c r="H246" s="96">
        <f t="shared" si="150"/>
        <v>0</v>
      </c>
      <c r="I246" s="96">
        <f t="shared" si="151"/>
        <v>0</v>
      </c>
      <c r="J246" s="96">
        <f t="shared" si="152"/>
        <v>0</v>
      </c>
      <c r="K246" s="94">
        <f t="shared" si="149"/>
        <v>0</v>
      </c>
    </row>
    <row r="247" spans="1:11" outlineLevel="3">
      <c r="A247" s="39"/>
      <c r="B247" s="40"/>
      <c r="C247" s="68"/>
      <c r="D247" s="66"/>
      <c r="E247" s="8"/>
      <c r="F247" s="98"/>
      <c r="G247" s="98"/>
      <c r="H247" s="96">
        <f t="shared" ref="H247" si="153">F247+G247</f>
        <v>0</v>
      </c>
      <c r="I247" s="96">
        <f t="shared" ref="I247" si="154">$E247*F247</f>
        <v>0</v>
      </c>
      <c r="J247" s="96">
        <f t="shared" ref="J247" si="155">$E247*G247</f>
        <v>0</v>
      </c>
      <c r="K247" s="94">
        <f t="shared" ref="K247" si="156">I247+J247</f>
        <v>0</v>
      </c>
    </row>
    <row r="248" spans="1:11" outlineLevel="3">
      <c r="A248" s="39"/>
      <c r="B248" s="40"/>
      <c r="C248" s="68"/>
      <c r="D248" s="66"/>
      <c r="E248" s="8"/>
      <c r="F248" s="98"/>
      <c r="G248" s="98"/>
      <c r="H248" s="96">
        <f t="shared" si="150"/>
        <v>0</v>
      </c>
      <c r="I248" s="96">
        <f t="shared" si="151"/>
        <v>0</v>
      </c>
      <c r="J248" s="96">
        <f t="shared" si="152"/>
        <v>0</v>
      </c>
      <c r="K248" s="94">
        <f t="shared" si="149"/>
        <v>0</v>
      </c>
    </row>
    <row r="249" spans="1:11" ht="17" outlineLevel="2">
      <c r="A249" s="39" t="s">
        <v>339</v>
      </c>
      <c r="B249" s="31" t="s">
        <v>321</v>
      </c>
      <c r="C249" s="68"/>
      <c r="D249" s="60" t="s">
        <v>45</v>
      </c>
      <c r="E249" s="8"/>
      <c r="F249" s="93">
        <f>IF(E249&gt;0,I249/E249,0)</f>
        <v>0</v>
      </c>
      <c r="G249" s="93">
        <f>IF(E249&gt;0,J249/E249,0)</f>
        <v>0</v>
      </c>
      <c r="H249" s="93">
        <f>F249+G249</f>
        <v>0</v>
      </c>
      <c r="I249" s="93">
        <f>SUM(I250:I255)-I255</f>
        <v>0</v>
      </c>
      <c r="J249" s="93">
        <f>SUM(J250:J255)-J255</f>
        <v>0</v>
      </c>
      <c r="K249" s="94">
        <f t="shared" ref="K249:K254" si="157">I249+J249</f>
        <v>0</v>
      </c>
    </row>
    <row r="250" spans="1:11" s="5" customFormat="1" ht="17" outlineLevel="3">
      <c r="A250" s="41" t="s">
        <v>340</v>
      </c>
      <c r="B250" s="32" t="s">
        <v>322</v>
      </c>
      <c r="C250" s="68"/>
      <c r="D250" s="62" t="s">
        <v>25</v>
      </c>
      <c r="E250" s="8"/>
      <c r="F250" s="98"/>
      <c r="G250" s="98"/>
      <c r="H250" s="96">
        <f t="shared" ref="H250:H254" si="158">F250+G250</f>
        <v>0</v>
      </c>
      <c r="I250" s="96">
        <f t="shared" ref="I250:I254" si="159">$E250*F250</f>
        <v>0</v>
      </c>
      <c r="J250" s="96">
        <f t="shared" ref="J250:J254" si="160">$E250*G250</f>
        <v>0</v>
      </c>
      <c r="K250" s="94">
        <f t="shared" si="157"/>
        <v>0</v>
      </c>
    </row>
    <row r="251" spans="1:11" s="5" customFormat="1" ht="17" outlineLevel="3">
      <c r="A251" s="41" t="s">
        <v>341</v>
      </c>
      <c r="B251" s="32" t="s">
        <v>205</v>
      </c>
      <c r="C251" s="68" t="s">
        <v>323</v>
      </c>
      <c r="D251" s="62" t="s">
        <v>45</v>
      </c>
      <c r="E251" s="8"/>
      <c r="F251" s="98"/>
      <c r="G251" s="98"/>
      <c r="H251" s="96">
        <f t="shared" si="158"/>
        <v>0</v>
      </c>
      <c r="I251" s="96">
        <f t="shared" si="159"/>
        <v>0</v>
      </c>
      <c r="J251" s="96">
        <f t="shared" si="160"/>
        <v>0</v>
      </c>
      <c r="K251" s="94">
        <f t="shared" si="157"/>
        <v>0</v>
      </c>
    </row>
    <row r="252" spans="1:11" outlineLevel="3">
      <c r="A252" s="39"/>
      <c r="B252" s="40"/>
      <c r="C252" s="68"/>
      <c r="D252" s="66"/>
      <c r="E252" s="8"/>
      <c r="F252" s="98"/>
      <c r="G252" s="98"/>
      <c r="H252" s="96">
        <f t="shared" si="158"/>
        <v>0</v>
      </c>
      <c r="I252" s="96">
        <f t="shared" si="159"/>
        <v>0</v>
      </c>
      <c r="J252" s="96">
        <f t="shared" si="160"/>
        <v>0</v>
      </c>
      <c r="K252" s="94">
        <f t="shared" si="157"/>
        <v>0</v>
      </c>
    </row>
    <row r="253" spans="1:11" outlineLevel="3">
      <c r="A253" s="39"/>
      <c r="B253" s="40"/>
      <c r="C253" s="68"/>
      <c r="D253" s="66"/>
      <c r="E253" s="8"/>
      <c r="F253" s="98"/>
      <c r="G253" s="98"/>
      <c r="H253" s="96">
        <f t="shared" si="158"/>
        <v>0</v>
      </c>
      <c r="I253" s="96">
        <f t="shared" si="159"/>
        <v>0</v>
      </c>
      <c r="J253" s="96">
        <f t="shared" si="160"/>
        <v>0</v>
      </c>
      <c r="K253" s="94">
        <f t="shared" si="157"/>
        <v>0</v>
      </c>
    </row>
    <row r="254" spans="1:11" outlineLevel="3">
      <c r="A254" s="39"/>
      <c r="B254" s="40"/>
      <c r="C254" s="68"/>
      <c r="D254" s="66"/>
      <c r="E254" s="8"/>
      <c r="F254" s="98"/>
      <c r="G254" s="98"/>
      <c r="H254" s="96">
        <f t="shared" si="158"/>
        <v>0</v>
      </c>
      <c r="I254" s="96">
        <f t="shared" si="159"/>
        <v>0</v>
      </c>
      <c r="J254" s="96">
        <f t="shared" si="160"/>
        <v>0</v>
      </c>
      <c r="K254" s="94">
        <f t="shared" si="157"/>
        <v>0</v>
      </c>
    </row>
    <row r="255" spans="1:11" ht="17" outlineLevel="2">
      <c r="A255" s="39" t="s">
        <v>479</v>
      </c>
      <c r="B255" s="31" t="s">
        <v>342</v>
      </c>
      <c r="C255" s="68"/>
      <c r="D255" s="60" t="s">
        <v>45</v>
      </c>
      <c r="E255" s="8"/>
      <c r="F255" s="93">
        <f>IF(E255&gt;0,I255/E255,0)</f>
        <v>0</v>
      </c>
      <c r="G255" s="93">
        <f>IF(E255&gt;0,J255/E255,0)</f>
        <v>0</v>
      </c>
      <c r="H255" s="93">
        <f>F255+G255</f>
        <v>0</v>
      </c>
      <c r="I255" s="93">
        <f>SUM(I256:I261)-I261</f>
        <v>0</v>
      </c>
      <c r="J255" s="93">
        <f>SUM(J256:J261)-J261</f>
        <v>0</v>
      </c>
      <c r="K255" s="94">
        <f t="shared" ref="K255:K260" si="161">I255+J255</f>
        <v>0</v>
      </c>
    </row>
    <row r="256" spans="1:11" s="5" customFormat="1" ht="17" outlineLevel="3">
      <c r="A256" s="41" t="s">
        <v>480</v>
      </c>
      <c r="B256" s="32" t="s">
        <v>203</v>
      </c>
      <c r="C256" s="68"/>
      <c r="D256" s="62" t="s">
        <v>25</v>
      </c>
      <c r="E256" s="8"/>
      <c r="F256" s="98"/>
      <c r="G256" s="98"/>
      <c r="H256" s="96">
        <f t="shared" ref="H256:H257" si="162">F256+G256</f>
        <v>0</v>
      </c>
      <c r="I256" s="96">
        <f t="shared" ref="I256:I257" si="163">$E256*F256</f>
        <v>0</v>
      </c>
      <c r="J256" s="96">
        <f t="shared" ref="J256:J257" si="164">$E256*G256</f>
        <v>0</v>
      </c>
      <c r="K256" s="94">
        <f t="shared" si="161"/>
        <v>0</v>
      </c>
    </row>
    <row r="257" spans="1:11" s="5" customFormat="1" ht="17" outlineLevel="3">
      <c r="A257" s="41" t="s">
        <v>481</v>
      </c>
      <c r="B257" s="32" t="s">
        <v>342</v>
      </c>
      <c r="C257" s="68" t="s">
        <v>225</v>
      </c>
      <c r="D257" s="62" t="s">
        <v>25</v>
      </c>
      <c r="E257" s="8"/>
      <c r="F257" s="98"/>
      <c r="G257" s="98"/>
      <c r="H257" s="96">
        <f t="shared" si="162"/>
        <v>0</v>
      </c>
      <c r="I257" s="96">
        <f t="shared" si="163"/>
        <v>0</v>
      </c>
      <c r="J257" s="96">
        <f t="shared" si="164"/>
        <v>0</v>
      </c>
      <c r="K257" s="94">
        <f t="shared" si="161"/>
        <v>0</v>
      </c>
    </row>
    <row r="258" spans="1:11" outlineLevel="3">
      <c r="A258" s="39"/>
      <c r="B258" s="40"/>
      <c r="C258" s="68"/>
      <c r="D258" s="66"/>
      <c r="E258" s="8"/>
      <c r="F258" s="98"/>
      <c r="G258" s="98"/>
      <c r="H258" s="96">
        <f t="shared" ref="H258:H260" si="165">F258+G258</f>
        <v>0</v>
      </c>
      <c r="I258" s="96">
        <f t="shared" ref="I258:I260" si="166">$E258*F258</f>
        <v>0</v>
      </c>
      <c r="J258" s="96">
        <f t="shared" ref="J258:J260" si="167">$E258*G258</f>
        <v>0</v>
      </c>
      <c r="K258" s="94">
        <f t="shared" si="161"/>
        <v>0</v>
      </c>
    </row>
    <row r="259" spans="1:11" outlineLevel="3">
      <c r="A259" s="39"/>
      <c r="B259" s="40"/>
      <c r="C259" s="68"/>
      <c r="D259" s="66"/>
      <c r="E259" s="8"/>
      <c r="F259" s="98"/>
      <c r="G259" s="98"/>
      <c r="H259" s="96">
        <f t="shared" si="165"/>
        <v>0</v>
      </c>
      <c r="I259" s="96">
        <f t="shared" si="166"/>
        <v>0</v>
      </c>
      <c r="J259" s="96">
        <f t="shared" si="167"/>
        <v>0</v>
      </c>
      <c r="K259" s="94">
        <f t="shared" si="161"/>
        <v>0</v>
      </c>
    </row>
    <row r="260" spans="1:11" outlineLevel="3">
      <c r="A260" s="39"/>
      <c r="B260" s="40"/>
      <c r="C260" s="68"/>
      <c r="D260" s="66"/>
      <c r="E260" s="8"/>
      <c r="F260" s="98"/>
      <c r="G260" s="98"/>
      <c r="H260" s="96">
        <f t="shared" si="165"/>
        <v>0</v>
      </c>
      <c r="I260" s="96">
        <f t="shared" si="166"/>
        <v>0</v>
      </c>
      <c r="J260" s="96">
        <f t="shared" si="167"/>
        <v>0</v>
      </c>
      <c r="K260" s="94">
        <f t="shared" si="161"/>
        <v>0</v>
      </c>
    </row>
    <row r="261" spans="1:11" ht="17" outlineLevel="2">
      <c r="A261" s="39" t="s">
        <v>558</v>
      </c>
      <c r="B261" s="31" t="s">
        <v>250</v>
      </c>
      <c r="C261" s="68"/>
      <c r="D261" s="60" t="s">
        <v>45</v>
      </c>
      <c r="E261" s="8"/>
      <c r="F261" s="93">
        <f>IF(E261&gt;0,I261/E261,0)</f>
        <v>0</v>
      </c>
      <c r="G261" s="93">
        <f>IF(E261&gt;0,J261/E261,0)</f>
        <v>0</v>
      </c>
      <c r="H261" s="93">
        <f>F261+G261</f>
        <v>0</v>
      </c>
      <c r="I261" s="93">
        <f>SUM(I262:I265)-I265</f>
        <v>0</v>
      </c>
      <c r="J261" s="93">
        <f>SUM(J262:J265)-J265</f>
        <v>0</v>
      </c>
      <c r="K261" s="94">
        <f t="shared" ref="K261:K262" si="168">I261+J261</f>
        <v>0</v>
      </c>
    </row>
    <row r="262" spans="1:11" s="5" customFormat="1" ht="34" outlineLevel="3">
      <c r="A262" s="41" t="s">
        <v>559</v>
      </c>
      <c r="B262" s="32" t="s">
        <v>295</v>
      </c>
      <c r="C262" s="68" t="s">
        <v>184</v>
      </c>
      <c r="D262" s="62" t="s">
        <v>25</v>
      </c>
      <c r="E262" s="8"/>
      <c r="F262" s="98"/>
      <c r="G262" s="98"/>
      <c r="H262" s="96">
        <f t="shared" ref="H262" si="169">F262+G262</f>
        <v>0</v>
      </c>
      <c r="I262" s="96">
        <f t="shared" ref="I262" si="170">$E262*F262</f>
        <v>0</v>
      </c>
      <c r="J262" s="96">
        <f t="shared" ref="J262" si="171">$E262*G262</f>
        <v>0</v>
      </c>
      <c r="K262" s="94">
        <f t="shared" si="168"/>
        <v>0</v>
      </c>
    </row>
    <row r="263" spans="1:11" outlineLevel="3">
      <c r="A263" s="39"/>
      <c r="B263" s="40"/>
      <c r="C263" s="68"/>
      <c r="D263" s="66"/>
      <c r="E263" s="8"/>
      <c r="F263" s="98"/>
      <c r="G263" s="98"/>
      <c r="H263" s="96">
        <f t="shared" ref="H263:H264" si="172">F263+G263</f>
        <v>0</v>
      </c>
      <c r="I263" s="96">
        <f t="shared" ref="I263:I264" si="173">$E263*F263</f>
        <v>0</v>
      </c>
      <c r="J263" s="96">
        <f t="shared" ref="J263:J264" si="174">$E263*G263</f>
        <v>0</v>
      </c>
      <c r="K263" s="94">
        <f t="shared" ref="K263:K264" si="175">I263+J263</f>
        <v>0</v>
      </c>
    </row>
    <row r="264" spans="1:11" outlineLevel="3">
      <c r="A264" s="39"/>
      <c r="B264" s="40"/>
      <c r="C264" s="68"/>
      <c r="D264" s="66"/>
      <c r="E264" s="8"/>
      <c r="F264" s="98"/>
      <c r="G264" s="98"/>
      <c r="H264" s="96">
        <f t="shared" si="172"/>
        <v>0</v>
      </c>
      <c r="I264" s="96">
        <f t="shared" si="173"/>
        <v>0</v>
      </c>
      <c r="J264" s="96">
        <f t="shared" si="174"/>
        <v>0</v>
      </c>
      <c r="K264" s="94">
        <f t="shared" si="175"/>
        <v>0</v>
      </c>
    </row>
    <row r="265" spans="1:11" ht="17" outlineLevel="2">
      <c r="A265" s="39" t="s">
        <v>560</v>
      </c>
      <c r="B265" s="31" t="s">
        <v>316</v>
      </c>
      <c r="C265" s="68"/>
      <c r="D265" s="60" t="s">
        <v>45</v>
      </c>
      <c r="E265" s="8"/>
      <c r="F265" s="93">
        <f>IF(E265&gt;0,I265/E265,0)</f>
        <v>0</v>
      </c>
      <c r="G265" s="93">
        <f>IF(E265&gt;0,J265/E265,0)</f>
        <v>0</v>
      </c>
      <c r="H265" s="93">
        <f>F265+G265</f>
        <v>0</v>
      </c>
      <c r="I265" s="93">
        <f>SUM(I266:I280)-I280</f>
        <v>0</v>
      </c>
      <c r="J265" s="93">
        <f>SUM(J266:J299)-J299</f>
        <v>0</v>
      </c>
      <c r="K265" s="94">
        <f t="shared" ref="K265:K275" si="176">I265+J265</f>
        <v>0</v>
      </c>
    </row>
    <row r="266" spans="1:11" s="5" customFormat="1" ht="17" outlineLevel="3">
      <c r="A266" s="41" t="s">
        <v>561</v>
      </c>
      <c r="B266" s="32" t="s">
        <v>204</v>
      </c>
      <c r="C266" s="68" t="s">
        <v>225</v>
      </c>
      <c r="D266" s="62" t="s">
        <v>25</v>
      </c>
      <c r="E266" s="8"/>
      <c r="F266" s="98"/>
      <c r="G266" s="98"/>
      <c r="H266" s="96">
        <f t="shared" ref="H266:H275" si="177">F266+G266</f>
        <v>0</v>
      </c>
      <c r="I266" s="96">
        <f t="shared" ref="I266:I275" si="178">$E266*F266</f>
        <v>0</v>
      </c>
      <c r="J266" s="96">
        <f t="shared" ref="J266:J275" si="179">$E266*G266</f>
        <v>0</v>
      </c>
      <c r="K266" s="94">
        <f t="shared" si="176"/>
        <v>0</v>
      </c>
    </row>
    <row r="267" spans="1:11" s="5" customFormat="1" ht="17" outlineLevel="3">
      <c r="A267" s="41" t="s">
        <v>562</v>
      </c>
      <c r="B267" s="32" t="s">
        <v>205</v>
      </c>
      <c r="C267" s="68" t="s">
        <v>323</v>
      </c>
      <c r="D267" s="62" t="s">
        <v>45</v>
      </c>
      <c r="E267" s="8"/>
      <c r="F267" s="98"/>
      <c r="G267" s="98"/>
      <c r="H267" s="96">
        <f t="shared" si="177"/>
        <v>0</v>
      </c>
      <c r="I267" s="96">
        <f t="shared" si="178"/>
        <v>0</v>
      </c>
      <c r="J267" s="96">
        <f t="shared" si="179"/>
        <v>0</v>
      </c>
      <c r="K267" s="94">
        <f t="shared" si="176"/>
        <v>0</v>
      </c>
    </row>
    <row r="268" spans="1:11" s="5" customFormat="1" ht="17" outlineLevel="3">
      <c r="A268" s="41" t="s">
        <v>563</v>
      </c>
      <c r="B268" s="32" t="s">
        <v>202</v>
      </c>
      <c r="C268" s="68" t="s">
        <v>225</v>
      </c>
      <c r="D268" s="62" t="s">
        <v>25</v>
      </c>
      <c r="E268" s="8"/>
      <c r="F268" s="98"/>
      <c r="G268" s="98"/>
      <c r="H268" s="96">
        <f t="shared" si="177"/>
        <v>0</v>
      </c>
      <c r="I268" s="96">
        <f t="shared" si="178"/>
        <v>0</v>
      </c>
      <c r="J268" s="96">
        <f t="shared" si="179"/>
        <v>0</v>
      </c>
      <c r="K268" s="94">
        <f t="shared" si="176"/>
        <v>0</v>
      </c>
    </row>
    <row r="269" spans="1:11" s="5" customFormat="1" ht="17" outlineLevel="3">
      <c r="A269" s="41" t="s">
        <v>564</v>
      </c>
      <c r="B269" s="32" t="s">
        <v>203</v>
      </c>
      <c r="C269" s="68" t="s">
        <v>225</v>
      </c>
      <c r="D269" s="62" t="s">
        <v>25</v>
      </c>
      <c r="E269" s="8"/>
      <c r="F269" s="98"/>
      <c r="G269" s="98"/>
      <c r="H269" s="96">
        <f t="shared" si="177"/>
        <v>0</v>
      </c>
      <c r="I269" s="96">
        <f t="shared" si="178"/>
        <v>0</v>
      </c>
      <c r="J269" s="96">
        <f t="shared" si="179"/>
        <v>0</v>
      </c>
      <c r="K269" s="94">
        <f t="shared" si="176"/>
        <v>0</v>
      </c>
    </row>
    <row r="270" spans="1:11" s="5" customFormat="1" ht="17" outlineLevel="3">
      <c r="A270" s="41" t="s">
        <v>565</v>
      </c>
      <c r="B270" s="32" t="s">
        <v>197</v>
      </c>
      <c r="C270" s="68"/>
      <c r="D270" s="62" t="s">
        <v>45</v>
      </c>
      <c r="E270" s="8"/>
      <c r="F270" s="98"/>
      <c r="G270" s="98"/>
      <c r="H270" s="96">
        <f t="shared" si="177"/>
        <v>0</v>
      </c>
      <c r="I270" s="96">
        <f t="shared" si="178"/>
        <v>0</v>
      </c>
      <c r="J270" s="96">
        <f t="shared" si="179"/>
        <v>0</v>
      </c>
      <c r="K270" s="94">
        <f t="shared" si="176"/>
        <v>0</v>
      </c>
    </row>
    <row r="271" spans="1:11" s="5" customFormat="1" ht="17" outlineLevel="3">
      <c r="A271" s="41" t="s">
        <v>566</v>
      </c>
      <c r="B271" s="32" t="s">
        <v>206</v>
      </c>
      <c r="C271" s="68"/>
      <c r="D271" s="62" t="s">
        <v>45</v>
      </c>
      <c r="E271" s="8"/>
      <c r="F271" s="98"/>
      <c r="G271" s="98"/>
      <c r="H271" s="96">
        <f t="shared" si="177"/>
        <v>0</v>
      </c>
      <c r="I271" s="96">
        <f t="shared" si="178"/>
        <v>0</v>
      </c>
      <c r="J271" s="96">
        <f t="shared" si="179"/>
        <v>0</v>
      </c>
      <c r="K271" s="94">
        <f t="shared" si="176"/>
        <v>0</v>
      </c>
    </row>
    <row r="272" spans="1:11" s="5" customFormat="1" ht="17" outlineLevel="3">
      <c r="A272" s="41" t="s">
        <v>567</v>
      </c>
      <c r="B272" s="32" t="s">
        <v>195</v>
      </c>
      <c r="C272" s="68" t="s">
        <v>196</v>
      </c>
      <c r="D272" s="62" t="s">
        <v>45</v>
      </c>
      <c r="E272" s="8"/>
      <c r="F272" s="98"/>
      <c r="G272" s="98"/>
      <c r="H272" s="96">
        <f t="shared" si="177"/>
        <v>0</v>
      </c>
      <c r="I272" s="96">
        <f t="shared" si="178"/>
        <v>0</v>
      </c>
      <c r="J272" s="96">
        <f t="shared" si="179"/>
        <v>0</v>
      </c>
      <c r="K272" s="94">
        <f t="shared" si="176"/>
        <v>0</v>
      </c>
    </row>
    <row r="273" spans="1:11" s="5" customFormat="1" ht="17" outlineLevel="3">
      <c r="A273" s="41" t="s">
        <v>568</v>
      </c>
      <c r="B273" s="32" t="s">
        <v>193</v>
      </c>
      <c r="C273" s="68" t="s">
        <v>194</v>
      </c>
      <c r="D273" s="62" t="s">
        <v>25</v>
      </c>
      <c r="E273" s="8"/>
      <c r="F273" s="98"/>
      <c r="G273" s="98"/>
      <c r="H273" s="96">
        <f t="shared" si="177"/>
        <v>0</v>
      </c>
      <c r="I273" s="96">
        <f t="shared" si="178"/>
        <v>0</v>
      </c>
      <c r="J273" s="96">
        <f t="shared" si="179"/>
        <v>0</v>
      </c>
      <c r="K273" s="94">
        <f t="shared" si="176"/>
        <v>0</v>
      </c>
    </row>
    <row r="274" spans="1:11" s="5" customFormat="1" ht="17" outlineLevel="3">
      <c r="A274" s="41" t="s">
        <v>569</v>
      </c>
      <c r="B274" s="32" t="s">
        <v>226</v>
      </c>
      <c r="C274" s="68" t="s">
        <v>227</v>
      </c>
      <c r="D274" s="62" t="s">
        <v>25</v>
      </c>
      <c r="E274" s="8"/>
      <c r="F274" s="98"/>
      <c r="G274" s="98"/>
      <c r="H274" s="96">
        <f t="shared" si="177"/>
        <v>0</v>
      </c>
      <c r="I274" s="96">
        <f t="shared" si="178"/>
        <v>0</v>
      </c>
      <c r="J274" s="96">
        <f t="shared" si="179"/>
        <v>0</v>
      </c>
      <c r="K274" s="94">
        <f t="shared" si="176"/>
        <v>0</v>
      </c>
    </row>
    <row r="275" spans="1:11" s="5" customFormat="1" ht="17" outlineLevel="3">
      <c r="A275" s="41" t="s">
        <v>570</v>
      </c>
      <c r="B275" s="32" t="s">
        <v>594</v>
      </c>
      <c r="C275" s="68" t="s">
        <v>238</v>
      </c>
      <c r="D275" s="62" t="s">
        <v>45</v>
      </c>
      <c r="E275" s="8"/>
      <c r="F275" s="98"/>
      <c r="G275" s="98"/>
      <c r="H275" s="96">
        <f t="shared" si="177"/>
        <v>0</v>
      </c>
      <c r="I275" s="96">
        <f t="shared" si="178"/>
        <v>0</v>
      </c>
      <c r="J275" s="96">
        <f t="shared" si="179"/>
        <v>0</v>
      </c>
      <c r="K275" s="94">
        <f t="shared" si="176"/>
        <v>0</v>
      </c>
    </row>
    <row r="276" spans="1:11" s="5" customFormat="1" ht="17" outlineLevel="3">
      <c r="A276" s="41" t="s">
        <v>571</v>
      </c>
      <c r="B276" s="32" t="s">
        <v>594</v>
      </c>
      <c r="C276" s="68" t="s">
        <v>238</v>
      </c>
      <c r="D276" s="62" t="s">
        <v>45</v>
      </c>
      <c r="E276" s="8"/>
      <c r="F276" s="98"/>
      <c r="G276" s="98"/>
      <c r="H276" s="96">
        <f t="shared" ref="H276" si="180">F276+G276</f>
        <v>0</v>
      </c>
      <c r="I276" s="96">
        <f t="shared" ref="I276" si="181">$E276*F276</f>
        <v>0</v>
      </c>
      <c r="J276" s="96">
        <f t="shared" ref="J276" si="182">$E276*G276</f>
        <v>0</v>
      </c>
      <c r="K276" s="94">
        <f t="shared" ref="K276" si="183">I276+J276</f>
        <v>0</v>
      </c>
    </row>
    <row r="277" spans="1:11" s="5" customFormat="1" outlineLevel="3">
      <c r="A277" s="41"/>
      <c r="B277" s="42"/>
      <c r="C277" s="68"/>
      <c r="D277" s="65"/>
      <c r="E277" s="8"/>
      <c r="F277" s="98"/>
      <c r="G277" s="98"/>
      <c r="H277" s="96">
        <f t="shared" ref="H277:H300" si="184">F277+G277</f>
        <v>0</v>
      </c>
      <c r="I277" s="96">
        <f t="shared" ref="I277:I300" si="185">$E277*F277</f>
        <v>0</v>
      </c>
      <c r="J277" s="96">
        <f t="shared" ref="J277:J300" si="186">$E277*G277</f>
        <v>0</v>
      </c>
      <c r="K277" s="94">
        <f t="shared" ref="K277:K300" si="187">I277+J277</f>
        <v>0</v>
      </c>
    </row>
    <row r="278" spans="1:11" s="5" customFormat="1" outlineLevel="3">
      <c r="A278" s="41"/>
      <c r="B278" s="42"/>
      <c r="C278" s="68"/>
      <c r="D278" s="65"/>
      <c r="E278" s="8"/>
      <c r="F278" s="98"/>
      <c r="G278" s="98"/>
      <c r="H278" s="96">
        <f t="shared" si="184"/>
        <v>0</v>
      </c>
      <c r="I278" s="96">
        <f t="shared" si="185"/>
        <v>0</v>
      </c>
      <c r="J278" s="96">
        <f t="shared" si="186"/>
        <v>0</v>
      </c>
      <c r="K278" s="94">
        <f t="shared" si="187"/>
        <v>0</v>
      </c>
    </row>
    <row r="279" spans="1:11" outlineLevel="3">
      <c r="A279" s="39"/>
      <c r="B279" s="40"/>
      <c r="C279" s="68"/>
      <c r="D279" s="66"/>
      <c r="E279" s="8"/>
      <c r="F279" s="98"/>
      <c r="G279" s="98"/>
      <c r="H279" s="96">
        <f t="shared" si="184"/>
        <v>0</v>
      </c>
      <c r="I279" s="96">
        <f t="shared" si="185"/>
        <v>0</v>
      </c>
      <c r="J279" s="96">
        <f t="shared" si="186"/>
        <v>0</v>
      </c>
      <c r="K279" s="94">
        <f t="shared" si="187"/>
        <v>0</v>
      </c>
    </row>
    <row r="280" spans="1:11" ht="17" outlineLevel="2">
      <c r="A280" s="39" t="s">
        <v>572</v>
      </c>
      <c r="B280" s="31" t="s">
        <v>412</v>
      </c>
      <c r="C280" s="68"/>
      <c r="D280" s="60" t="s">
        <v>11</v>
      </c>
      <c r="E280" s="8">
        <f>IF((E281+E282+E283+E284+E285+E286+E287+E288+E289+E290+E291+E292)&gt;0,1,0)</f>
        <v>0</v>
      </c>
      <c r="F280" s="93">
        <f>IF(E280&gt;0,I280/E280,0)</f>
        <v>0</v>
      </c>
      <c r="G280" s="93">
        <f>IF(E280&gt;0,J280/E280,0)</f>
        <v>0</v>
      </c>
      <c r="H280" s="93">
        <f>F280+G280</f>
        <v>0</v>
      </c>
      <c r="I280" s="93">
        <f>SUM(I281:I293)-I293</f>
        <v>0</v>
      </c>
      <c r="J280" s="93">
        <f>SUM(J281:J293)-J293</f>
        <v>0</v>
      </c>
      <c r="K280" s="94">
        <f>I280+J280</f>
        <v>0</v>
      </c>
    </row>
    <row r="281" spans="1:11" s="5" customFormat="1" ht="17" outlineLevel="3">
      <c r="A281" s="41" t="s">
        <v>573</v>
      </c>
      <c r="B281" s="32" t="s">
        <v>403</v>
      </c>
      <c r="C281" s="69" t="s">
        <v>398</v>
      </c>
      <c r="D281" s="62" t="s">
        <v>39</v>
      </c>
      <c r="E281" s="11"/>
      <c r="F281" s="98"/>
      <c r="G281" s="98"/>
      <c r="H281" s="96">
        <f t="shared" ref="H281:H289" si="188">F281+G281</f>
        <v>0</v>
      </c>
      <c r="I281" s="96">
        <f t="shared" ref="I281:I289" si="189">$E281*F281</f>
        <v>0</v>
      </c>
      <c r="J281" s="96">
        <f t="shared" ref="J281:J289" si="190">$E281*G281</f>
        <v>0</v>
      </c>
      <c r="K281" s="99">
        <f t="shared" ref="K281:K289" si="191">I281+J281</f>
        <v>0</v>
      </c>
    </row>
    <row r="282" spans="1:11" s="5" customFormat="1" ht="17" outlineLevel="3">
      <c r="A282" s="41" t="s">
        <v>574</v>
      </c>
      <c r="B282" s="32" t="s">
        <v>404</v>
      </c>
      <c r="C282" s="69" t="s">
        <v>398</v>
      </c>
      <c r="D282" s="62" t="s">
        <v>39</v>
      </c>
      <c r="E282" s="11"/>
      <c r="F282" s="98"/>
      <c r="G282" s="98"/>
      <c r="H282" s="96">
        <f t="shared" si="188"/>
        <v>0</v>
      </c>
      <c r="I282" s="96">
        <f t="shared" si="189"/>
        <v>0</v>
      </c>
      <c r="J282" s="96">
        <f t="shared" si="190"/>
        <v>0</v>
      </c>
      <c r="K282" s="99">
        <f t="shared" si="191"/>
        <v>0</v>
      </c>
    </row>
    <row r="283" spans="1:11" s="5" customFormat="1" ht="17" outlineLevel="3">
      <c r="A283" s="41" t="s">
        <v>575</v>
      </c>
      <c r="B283" s="32" t="s">
        <v>431</v>
      </c>
      <c r="C283" s="69"/>
      <c r="D283" s="62" t="s">
        <v>66</v>
      </c>
      <c r="E283" s="11"/>
      <c r="F283" s="98"/>
      <c r="G283" s="98"/>
      <c r="H283" s="96">
        <f t="shared" si="188"/>
        <v>0</v>
      </c>
      <c r="I283" s="96">
        <f t="shared" si="189"/>
        <v>0</v>
      </c>
      <c r="J283" s="96">
        <f t="shared" si="190"/>
        <v>0</v>
      </c>
      <c r="K283" s="99">
        <f t="shared" si="191"/>
        <v>0</v>
      </c>
    </row>
    <row r="284" spans="1:11" s="5" customFormat="1" ht="17" outlineLevel="3">
      <c r="A284" s="41" t="s">
        <v>576</v>
      </c>
      <c r="B284" s="32" t="s">
        <v>428</v>
      </c>
      <c r="C284" s="69"/>
      <c r="D284" s="62" t="s">
        <v>66</v>
      </c>
      <c r="E284" s="11"/>
      <c r="F284" s="98"/>
      <c r="G284" s="98"/>
      <c r="H284" s="96">
        <f t="shared" si="188"/>
        <v>0</v>
      </c>
      <c r="I284" s="96">
        <f t="shared" si="189"/>
        <v>0</v>
      </c>
      <c r="J284" s="96">
        <f t="shared" si="190"/>
        <v>0</v>
      </c>
      <c r="K284" s="99">
        <f t="shared" si="191"/>
        <v>0</v>
      </c>
    </row>
    <row r="285" spans="1:11" s="5" customFormat="1" ht="17" outlineLevel="3">
      <c r="A285" s="41" t="s">
        <v>577</v>
      </c>
      <c r="B285" s="32" t="s">
        <v>429</v>
      </c>
      <c r="C285" s="69"/>
      <c r="D285" s="62" t="s">
        <v>66</v>
      </c>
      <c r="E285" s="11"/>
      <c r="F285" s="98"/>
      <c r="G285" s="98"/>
      <c r="H285" s="96">
        <f t="shared" si="188"/>
        <v>0</v>
      </c>
      <c r="I285" s="96">
        <f t="shared" si="189"/>
        <v>0</v>
      </c>
      <c r="J285" s="96">
        <f t="shared" si="190"/>
        <v>0</v>
      </c>
      <c r="K285" s="99">
        <f t="shared" si="191"/>
        <v>0</v>
      </c>
    </row>
    <row r="286" spans="1:11" s="5" customFormat="1" ht="17" outlineLevel="3">
      <c r="A286" s="41" t="s">
        <v>578</v>
      </c>
      <c r="B286" s="32" t="s">
        <v>430</v>
      </c>
      <c r="C286" s="69" t="s">
        <v>414</v>
      </c>
      <c r="D286" s="62" t="s">
        <v>66</v>
      </c>
      <c r="E286" s="11"/>
      <c r="F286" s="98"/>
      <c r="G286" s="98"/>
      <c r="H286" s="96">
        <f t="shared" si="188"/>
        <v>0</v>
      </c>
      <c r="I286" s="96">
        <f t="shared" si="189"/>
        <v>0</v>
      </c>
      <c r="J286" s="96">
        <f t="shared" si="190"/>
        <v>0</v>
      </c>
      <c r="K286" s="99">
        <f t="shared" si="191"/>
        <v>0</v>
      </c>
    </row>
    <row r="287" spans="1:11" s="5" customFormat="1" ht="17" outlineLevel="3">
      <c r="A287" s="41" t="s">
        <v>579</v>
      </c>
      <c r="B287" s="32" t="s">
        <v>405</v>
      </c>
      <c r="C287" s="69" t="s">
        <v>414</v>
      </c>
      <c r="D287" s="62" t="s">
        <v>66</v>
      </c>
      <c r="E287" s="11"/>
      <c r="F287" s="98"/>
      <c r="G287" s="98"/>
      <c r="H287" s="96">
        <f t="shared" si="188"/>
        <v>0</v>
      </c>
      <c r="I287" s="96">
        <f t="shared" si="189"/>
        <v>0</v>
      </c>
      <c r="J287" s="96">
        <f t="shared" si="190"/>
        <v>0</v>
      </c>
      <c r="K287" s="99">
        <f t="shared" si="191"/>
        <v>0</v>
      </c>
    </row>
    <row r="288" spans="1:11" s="5" customFormat="1" ht="17" outlineLevel="3">
      <c r="A288" s="41" t="s">
        <v>580</v>
      </c>
      <c r="B288" s="32" t="s">
        <v>478</v>
      </c>
      <c r="C288" s="69" t="s">
        <v>414</v>
      </c>
      <c r="D288" s="62" t="s">
        <v>66</v>
      </c>
      <c r="E288" s="11"/>
      <c r="F288" s="98"/>
      <c r="G288" s="98"/>
      <c r="H288" s="96">
        <f t="shared" si="188"/>
        <v>0</v>
      </c>
      <c r="I288" s="96">
        <f t="shared" si="189"/>
        <v>0</v>
      </c>
      <c r="J288" s="96">
        <f t="shared" si="190"/>
        <v>0</v>
      </c>
      <c r="K288" s="99">
        <f t="shared" si="191"/>
        <v>0</v>
      </c>
    </row>
    <row r="289" spans="1:11" s="5" customFormat="1" ht="17" outlineLevel="3">
      <c r="A289" s="41" t="s">
        <v>581</v>
      </c>
      <c r="B289" s="32" t="s">
        <v>427</v>
      </c>
      <c r="C289" s="69" t="s">
        <v>414</v>
      </c>
      <c r="D289" s="62" t="s">
        <v>39</v>
      </c>
      <c r="E289" s="11"/>
      <c r="F289" s="98"/>
      <c r="G289" s="98"/>
      <c r="H289" s="96">
        <f t="shared" si="188"/>
        <v>0</v>
      </c>
      <c r="I289" s="96">
        <f t="shared" si="189"/>
        <v>0</v>
      </c>
      <c r="J289" s="96">
        <f t="shared" si="190"/>
        <v>0</v>
      </c>
      <c r="K289" s="99">
        <f t="shared" si="191"/>
        <v>0</v>
      </c>
    </row>
    <row r="290" spans="1:11" s="5" customFormat="1" outlineLevel="3">
      <c r="A290" s="41"/>
      <c r="B290" s="42"/>
      <c r="C290" s="69"/>
      <c r="D290" s="65"/>
      <c r="E290" s="11"/>
      <c r="F290" s="98"/>
      <c r="G290" s="98"/>
      <c r="H290" s="96"/>
      <c r="I290" s="96"/>
      <c r="J290" s="96"/>
      <c r="K290" s="99"/>
    </row>
    <row r="291" spans="1:11" s="5" customFormat="1" outlineLevel="3">
      <c r="A291" s="41"/>
      <c r="B291" s="42"/>
      <c r="C291" s="69"/>
      <c r="D291" s="65"/>
      <c r="E291" s="11"/>
      <c r="F291" s="98"/>
      <c r="G291" s="98"/>
      <c r="H291" s="96"/>
      <c r="I291" s="96"/>
      <c r="J291" s="96"/>
      <c r="K291" s="99"/>
    </row>
    <row r="292" spans="1:11" s="5" customFormat="1" outlineLevel="3">
      <c r="A292" s="41"/>
      <c r="B292" s="42"/>
      <c r="C292" s="69"/>
      <c r="D292" s="65"/>
      <c r="E292" s="11"/>
      <c r="F292" s="98"/>
      <c r="G292" s="98"/>
      <c r="H292" s="96"/>
      <c r="I292" s="96"/>
      <c r="J292" s="96"/>
      <c r="K292" s="99"/>
    </row>
    <row r="293" spans="1:11" s="5" customFormat="1" ht="51" outlineLevel="2">
      <c r="A293" s="29"/>
      <c r="B293" s="25" t="s">
        <v>167</v>
      </c>
      <c r="C293" s="27"/>
      <c r="D293" s="63"/>
      <c r="E293" s="26"/>
      <c r="F293" s="97"/>
      <c r="G293" s="97"/>
      <c r="H293" s="93">
        <f t="shared" si="184"/>
        <v>0</v>
      </c>
      <c r="I293" s="93">
        <f t="shared" si="185"/>
        <v>0</v>
      </c>
      <c r="J293" s="93">
        <f t="shared" si="186"/>
        <v>0</v>
      </c>
      <c r="K293" s="94">
        <f t="shared" si="187"/>
        <v>0</v>
      </c>
    </row>
    <row r="294" spans="1:11" s="2" customFormat="1" outlineLevel="2">
      <c r="A294" s="34"/>
      <c r="B294" s="37"/>
      <c r="C294" s="36"/>
      <c r="D294" s="64"/>
      <c r="E294" s="35"/>
      <c r="F294" s="95"/>
      <c r="G294" s="95"/>
      <c r="H294" s="93">
        <f t="shared" si="184"/>
        <v>0</v>
      </c>
      <c r="I294" s="93">
        <f t="shared" si="185"/>
        <v>0</v>
      </c>
      <c r="J294" s="93">
        <f t="shared" si="186"/>
        <v>0</v>
      </c>
      <c r="K294" s="94">
        <f t="shared" si="187"/>
        <v>0</v>
      </c>
    </row>
    <row r="295" spans="1:11" s="2" customFormat="1" outlineLevel="2">
      <c r="A295" s="34"/>
      <c r="B295" s="37"/>
      <c r="C295" s="36"/>
      <c r="D295" s="64"/>
      <c r="E295" s="35"/>
      <c r="F295" s="95"/>
      <c r="G295" s="95"/>
      <c r="H295" s="93">
        <f t="shared" si="184"/>
        <v>0</v>
      </c>
      <c r="I295" s="93">
        <f t="shared" si="185"/>
        <v>0</v>
      </c>
      <c r="J295" s="93">
        <f t="shared" si="186"/>
        <v>0</v>
      </c>
      <c r="K295" s="94">
        <f t="shared" si="187"/>
        <v>0</v>
      </c>
    </row>
    <row r="296" spans="1:11" s="2" customFormat="1" outlineLevel="2">
      <c r="A296" s="34"/>
      <c r="B296" s="37"/>
      <c r="C296" s="36"/>
      <c r="D296" s="64"/>
      <c r="E296" s="35"/>
      <c r="F296" s="95"/>
      <c r="G296" s="95"/>
      <c r="H296" s="93">
        <f t="shared" si="184"/>
        <v>0</v>
      </c>
      <c r="I296" s="93">
        <f t="shared" si="185"/>
        <v>0</v>
      </c>
      <c r="J296" s="93">
        <f t="shared" si="186"/>
        <v>0</v>
      </c>
      <c r="K296" s="94">
        <f t="shared" si="187"/>
        <v>0</v>
      </c>
    </row>
    <row r="297" spans="1:11" s="2" customFormat="1" outlineLevel="2">
      <c r="A297" s="34"/>
      <c r="B297" s="37"/>
      <c r="C297" s="36"/>
      <c r="D297" s="64"/>
      <c r="E297" s="35"/>
      <c r="F297" s="95"/>
      <c r="G297" s="95"/>
      <c r="H297" s="93">
        <f t="shared" si="184"/>
        <v>0</v>
      </c>
      <c r="I297" s="93">
        <f t="shared" si="185"/>
        <v>0</v>
      </c>
      <c r="J297" s="93">
        <f t="shared" si="186"/>
        <v>0</v>
      </c>
      <c r="K297" s="94">
        <f t="shared" si="187"/>
        <v>0</v>
      </c>
    </row>
    <row r="298" spans="1:11" s="2" customFormat="1" outlineLevel="2">
      <c r="A298" s="34"/>
      <c r="B298" s="37"/>
      <c r="C298" s="36"/>
      <c r="D298" s="64"/>
      <c r="E298" s="35"/>
      <c r="F298" s="95"/>
      <c r="G298" s="95"/>
      <c r="H298" s="93">
        <f t="shared" si="184"/>
        <v>0</v>
      </c>
      <c r="I298" s="93">
        <f t="shared" si="185"/>
        <v>0</v>
      </c>
      <c r="J298" s="93">
        <f t="shared" si="186"/>
        <v>0</v>
      </c>
      <c r="K298" s="94">
        <f t="shared" si="187"/>
        <v>0</v>
      </c>
    </row>
    <row r="299" spans="1:11" s="2" customFormat="1" outlineLevel="2">
      <c r="A299" s="34"/>
      <c r="B299" s="37"/>
      <c r="C299" s="36"/>
      <c r="D299" s="64"/>
      <c r="E299" s="35"/>
      <c r="F299" s="95"/>
      <c r="G299" s="95"/>
      <c r="H299" s="93">
        <f t="shared" si="184"/>
        <v>0</v>
      </c>
      <c r="I299" s="93">
        <f t="shared" si="185"/>
        <v>0</v>
      </c>
      <c r="J299" s="93">
        <f t="shared" si="186"/>
        <v>0</v>
      </c>
      <c r="K299" s="94">
        <f t="shared" si="187"/>
        <v>0</v>
      </c>
    </row>
    <row r="300" spans="1:11" s="2" customFormat="1" outlineLevel="2">
      <c r="A300" s="34"/>
      <c r="B300" s="37"/>
      <c r="C300" s="36"/>
      <c r="D300" s="64"/>
      <c r="E300" s="35"/>
      <c r="F300" s="95"/>
      <c r="G300" s="95"/>
      <c r="H300" s="93">
        <f t="shared" si="184"/>
        <v>0</v>
      </c>
      <c r="I300" s="93">
        <f t="shared" si="185"/>
        <v>0</v>
      </c>
      <c r="J300" s="93">
        <f t="shared" si="186"/>
        <v>0</v>
      </c>
      <c r="K300" s="94">
        <f t="shared" si="187"/>
        <v>0</v>
      </c>
    </row>
    <row r="301" spans="1:11" s="14" customFormat="1" ht="34" outlineLevel="1">
      <c r="A301" s="13" t="s">
        <v>13</v>
      </c>
      <c r="B301" s="30" t="s">
        <v>399</v>
      </c>
      <c r="C301" s="67"/>
      <c r="D301" s="59" t="s">
        <v>11</v>
      </c>
      <c r="E301" s="44">
        <f>IF((E302+E303+E304+E305+E306+E307+E308+E309+E310+E311+E312+E313+E314)&gt;0,1,0)</f>
        <v>0</v>
      </c>
      <c r="F301" s="90">
        <f>IF(E301&gt;0,I301/E301,0)</f>
        <v>0</v>
      </c>
      <c r="G301" s="90">
        <f>IF(E301&gt;0,J301/E301,0)</f>
        <v>0</v>
      </c>
      <c r="H301" s="90">
        <f>F301+G301</f>
        <v>0</v>
      </c>
      <c r="I301" s="90">
        <f>SUM(I302:I323)-I323</f>
        <v>0</v>
      </c>
      <c r="J301" s="90">
        <f>SUM(J302:J323)-J323</f>
        <v>0</v>
      </c>
      <c r="K301" s="91">
        <f>I301+J301</f>
        <v>0</v>
      </c>
    </row>
    <row r="302" spans="1:11" ht="34" outlineLevel="2">
      <c r="A302" s="39" t="s">
        <v>51</v>
      </c>
      <c r="B302" s="31" t="s">
        <v>586</v>
      </c>
      <c r="C302" s="69"/>
      <c r="D302" s="60" t="s">
        <v>39</v>
      </c>
      <c r="E302" s="8"/>
      <c r="F302" s="92"/>
      <c r="G302" s="92"/>
      <c r="H302" s="93">
        <f t="shared" ref="H302:H322" si="192">F302+G302</f>
        <v>0</v>
      </c>
      <c r="I302" s="93">
        <f t="shared" ref="I302:I322" si="193">$E302*F302</f>
        <v>0</v>
      </c>
      <c r="J302" s="93">
        <f t="shared" ref="J302:J322" si="194">$E302*G302</f>
        <v>0</v>
      </c>
      <c r="K302" s="94">
        <f t="shared" ref="K302:K322" si="195">I302+J302</f>
        <v>0</v>
      </c>
    </row>
    <row r="303" spans="1:11" ht="34" outlineLevel="2">
      <c r="A303" s="39" t="s">
        <v>52</v>
      </c>
      <c r="B303" s="31" t="s">
        <v>587</v>
      </c>
      <c r="C303" s="69"/>
      <c r="D303" s="60" t="s">
        <v>39</v>
      </c>
      <c r="E303" s="8"/>
      <c r="F303" s="92"/>
      <c r="G303" s="92"/>
      <c r="H303" s="93">
        <f t="shared" si="192"/>
        <v>0</v>
      </c>
      <c r="I303" s="93">
        <f t="shared" si="193"/>
        <v>0</v>
      </c>
      <c r="J303" s="93">
        <f t="shared" si="194"/>
        <v>0</v>
      </c>
      <c r="K303" s="94">
        <f t="shared" si="195"/>
        <v>0</v>
      </c>
    </row>
    <row r="304" spans="1:11" ht="17" outlineLevel="2">
      <c r="A304" s="39" t="s">
        <v>162</v>
      </c>
      <c r="B304" s="31" t="s">
        <v>352</v>
      </c>
      <c r="C304" s="69"/>
      <c r="D304" s="60" t="s">
        <v>66</v>
      </c>
      <c r="E304" s="8"/>
      <c r="F304" s="92"/>
      <c r="G304" s="92"/>
      <c r="H304" s="93">
        <f t="shared" si="192"/>
        <v>0</v>
      </c>
      <c r="I304" s="93">
        <f t="shared" si="193"/>
        <v>0</v>
      </c>
      <c r="J304" s="93">
        <f t="shared" si="194"/>
        <v>0</v>
      </c>
      <c r="K304" s="94">
        <f t="shared" si="195"/>
        <v>0</v>
      </c>
    </row>
    <row r="305" spans="1:11" ht="17" outlineLevel="2">
      <c r="A305" s="39" t="s">
        <v>163</v>
      </c>
      <c r="B305" s="31" t="s">
        <v>591</v>
      </c>
      <c r="C305" s="69"/>
      <c r="D305" s="60" t="s">
        <v>39</v>
      </c>
      <c r="E305" s="8"/>
      <c r="F305" s="92"/>
      <c r="G305" s="92"/>
      <c r="H305" s="93">
        <f t="shared" si="192"/>
        <v>0</v>
      </c>
      <c r="I305" s="93">
        <f t="shared" si="193"/>
        <v>0</v>
      </c>
      <c r="J305" s="93">
        <f t="shared" si="194"/>
        <v>0</v>
      </c>
      <c r="K305" s="94">
        <f t="shared" si="195"/>
        <v>0</v>
      </c>
    </row>
    <row r="306" spans="1:11" ht="17" outlineLevel="2">
      <c r="A306" s="39" t="s">
        <v>343</v>
      </c>
      <c r="B306" s="31" t="s">
        <v>588</v>
      </c>
      <c r="C306" s="69"/>
      <c r="D306" s="60" t="s">
        <v>39</v>
      </c>
      <c r="E306" s="8"/>
      <c r="F306" s="92"/>
      <c r="G306" s="92"/>
      <c r="H306" s="93">
        <f t="shared" si="192"/>
        <v>0</v>
      </c>
      <c r="I306" s="93">
        <f t="shared" si="193"/>
        <v>0</v>
      </c>
      <c r="J306" s="93">
        <f t="shared" si="194"/>
        <v>0</v>
      </c>
      <c r="K306" s="94">
        <f t="shared" si="195"/>
        <v>0</v>
      </c>
    </row>
    <row r="307" spans="1:11" ht="17" outlineLevel="2">
      <c r="A307" s="39" t="s">
        <v>344</v>
      </c>
      <c r="B307" s="31" t="s">
        <v>590</v>
      </c>
      <c r="C307" s="69"/>
      <c r="D307" s="60" t="s">
        <v>39</v>
      </c>
      <c r="E307" s="8"/>
      <c r="F307" s="92"/>
      <c r="G307" s="92"/>
      <c r="H307" s="93">
        <f t="shared" si="192"/>
        <v>0</v>
      </c>
      <c r="I307" s="93">
        <f t="shared" si="193"/>
        <v>0</v>
      </c>
      <c r="J307" s="93">
        <f t="shared" si="194"/>
        <v>0</v>
      </c>
      <c r="K307" s="94">
        <f t="shared" si="195"/>
        <v>0</v>
      </c>
    </row>
    <row r="308" spans="1:11" ht="17" outlineLevel="2">
      <c r="A308" s="39" t="s">
        <v>345</v>
      </c>
      <c r="B308" s="31" t="s">
        <v>589</v>
      </c>
      <c r="C308" s="69"/>
      <c r="D308" s="60" t="s">
        <v>39</v>
      </c>
      <c r="E308" s="8"/>
      <c r="F308" s="92"/>
      <c r="G308" s="92"/>
      <c r="H308" s="93">
        <f t="shared" si="192"/>
        <v>0</v>
      </c>
      <c r="I308" s="93">
        <f t="shared" si="193"/>
        <v>0</v>
      </c>
      <c r="J308" s="93">
        <f t="shared" si="194"/>
        <v>0</v>
      </c>
      <c r="K308" s="94">
        <f t="shared" si="195"/>
        <v>0</v>
      </c>
    </row>
    <row r="309" spans="1:11" ht="17" outlineLevel="2">
      <c r="A309" s="39" t="s">
        <v>346</v>
      </c>
      <c r="B309" s="31" t="s">
        <v>592</v>
      </c>
      <c r="C309" s="69"/>
      <c r="D309" s="60" t="s">
        <v>39</v>
      </c>
      <c r="E309" s="8"/>
      <c r="F309" s="92"/>
      <c r="G309" s="92"/>
      <c r="H309" s="93">
        <f t="shared" si="192"/>
        <v>0</v>
      </c>
      <c r="I309" s="93">
        <f t="shared" si="193"/>
        <v>0</v>
      </c>
      <c r="J309" s="93">
        <f t="shared" si="194"/>
        <v>0</v>
      </c>
      <c r="K309" s="94">
        <f t="shared" si="195"/>
        <v>0</v>
      </c>
    </row>
    <row r="310" spans="1:11" ht="17" outlineLevel="2">
      <c r="A310" s="39" t="s">
        <v>347</v>
      </c>
      <c r="B310" s="31" t="s">
        <v>353</v>
      </c>
      <c r="C310" s="69"/>
      <c r="D310" s="60" t="s">
        <v>39</v>
      </c>
      <c r="E310" s="8"/>
      <c r="F310" s="92"/>
      <c r="G310" s="92"/>
      <c r="H310" s="93">
        <f t="shared" si="192"/>
        <v>0</v>
      </c>
      <c r="I310" s="93">
        <f t="shared" si="193"/>
        <v>0</v>
      </c>
      <c r="J310" s="93">
        <f t="shared" si="194"/>
        <v>0</v>
      </c>
      <c r="K310" s="94">
        <f t="shared" si="195"/>
        <v>0</v>
      </c>
    </row>
    <row r="311" spans="1:11" ht="17" outlineLevel="2">
      <c r="A311" s="39" t="s">
        <v>348</v>
      </c>
      <c r="B311" s="31" t="s">
        <v>355</v>
      </c>
      <c r="C311" s="69"/>
      <c r="D311" s="60" t="s">
        <v>39</v>
      </c>
      <c r="E311" s="8"/>
      <c r="F311" s="92"/>
      <c r="G311" s="92"/>
      <c r="H311" s="93">
        <f t="shared" si="192"/>
        <v>0</v>
      </c>
      <c r="I311" s="93">
        <f t="shared" si="193"/>
        <v>0</v>
      </c>
      <c r="J311" s="93">
        <f t="shared" si="194"/>
        <v>0</v>
      </c>
      <c r="K311" s="94">
        <f t="shared" si="195"/>
        <v>0</v>
      </c>
    </row>
    <row r="312" spans="1:11" ht="17" outlineLevel="2">
      <c r="A312" s="39" t="s">
        <v>349</v>
      </c>
      <c r="B312" s="31" t="s">
        <v>354</v>
      </c>
      <c r="C312" s="69"/>
      <c r="D312" s="60" t="s">
        <v>39</v>
      </c>
      <c r="E312" s="8"/>
      <c r="F312" s="92"/>
      <c r="G312" s="92"/>
      <c r="H312" s="93">
        <f t="shared" si="192"/>
        <v>0</v>
      </c>
      <c r="I312" s="93">
        <f t="shared" si="193"/>
        <v>0</v>
      </c>
      <c r="J312" s="93">
        <f t="shared" si="194"/>
        <v>0</v>
      </c>
      <c r="K312" s="94">
        <f t="shared" si="195"/>
        <v>0</v>
      </c>
    </row>
    <row r="313" spans="1:11" ht="17" outlineLevel="2">
      <c r="A313" s="39" t="s">
        <v>350</v>
      </c>
      <c r="B313" s="31" t="s">
        <v>356</v>
      </c>
      <c r="C313" s="69"/>
      <c r="D313" s="60" t="s">
        <v>66</v>
      </c>
      <c r="E313" s="8"/>
      <c r="F313" s="92"/>
      <c r="G313" s="92"/>
      <c r="H313" s="93">
        <f t="shared" si="192"/>
        <v>0</v>
      </c>
      <c r="I313" s="93">
        <f t="shared" si="193"/>
        <v>0</v>
      </c>
      <c r="J313" s="93">
        <f t="shared" si="194"/>
        <v>0</v>
      </c>
      <c r="K313" s="94">
        <f t="shared" si="195"/>
        <v>0</v>
      </c>
    </row>
    <row r="314" spans="1:11" ht="34" outlineLevel="2">
      <c r="A314" s="39" t="s">
        <v>351</v>
      </c>
      <c r="B314" s="31" t="s">
        <v>358</v>
      </c>
      <c r="C314" s="69"/>
      <c r="D314" s="60" t="s">
        <v>39</v>
      </c>
      <c r="E314" s="8"/>
      <c r="F314" s="92"/>
      <c r="G314" s="92"/>
      <c r="H314" s="93">
        <f t="shared" si="192"/>
        <v>0</v>
      </c>
      <c r="I314" s="93">
        <f t="shared" si="193"/>
        <v>0</v>
      </c>
      <c r="J314" s="93">
        <f t="shared" si="194"/>
        <v>0</v>
      </c>
      <c r="K314" s="94">
        <f t="shared" si="195"/>
        <v>0</v>
      </c>
    </row>
    <row r="315" spans="1:11" s="5" customFormat="1" ht="51" outlineLevel="2">
      <c r="A315" s="39"/>
      <c r="B315" s="25" t="s">
        <v>167</v>
      </c>
      <c r="C315" s="27"/>
      <c r="D315" s="63"/>
      <c r="E315" s="26"/>
      <c r="F315" s="97"/>
      <c r="G315" s="97"/>
      <c r="H315" s="93">
        <f t="shared" si="192"/>
        <v>0</v>
      </c>
      <c r="I315" s="93">
        <f t="shared" si="193"/>
        <v>0</v>
      </c>
      <c r="J315" s="93">
        <f t="shared" si="194"/>
        <v>0</v>
      </c>
      <c r="K315" s="94">
        <f t="shared" si="195"/>
        <v>0</v>
      </c>
    </row>
    <row r="316" spans="1:11" s="2" customFormat="1" outlineLevel="2">
      <c r="A316" s="39"/>
      <c r="B316" s="37"/>
      <c r="C316" s="36"/>
      <c r="D316" s="64"/>
      <c r="E316" s="35"/>
      <c r="F316" s="95"/>
      <c r="G316" s="95"/>
      <c r="H316" s="93">
        <f t="shared" si="192"/>
        <v>0</v>
      </c>
      <c r="I316" s="93">
        <f t="shared" si="193"/>
        <v>0</v>
      </c>
      <c r="J316" s="93">
        <f t="shared" si="194"/>
        <v>0</v>
      </c>
      <c r="K316" s="94">
        <f t="shared" si="195"/>
        <v>0</v>
      </c>
    </row>
    <row r="317" spans="1:11" s="2" customFormat="1" outlineLevel="2">
      <c r="A317" s="34"/>
      <c r="B317" s="37"/>
      <c r="C317" s="36"/>
      <c r="D317" s="64"/>
      <c r="E317" s="35"/>
      <c r="F317" s="95"/>
      <c r="G317" s="95"/>
      <c r="H317" s="93">
        <f t="shared" si="192"/>
        <v>0</v>
      </c>
      <c r="I317" s="93">
        <f t="shared" si="193"/>
        <v>0</v>
      </c>
      <c r="J317" s="93">
        <f t="shared" si="194"/>
        <v>0</v>
      </c>
      <c r="K317" s="94">
        <f t="shared" si="195"/>
        <v>0</v>
      </c>
    </row>
    <row r="318" spans="1:11" s="2" customFormat="1" outlineLevel="2">
      <c r="A318" s="34"/>
      <c r="B318" s="37"/>
      <c r="C318" s="36"/>
      <c r="D318" s="64"/>
      <c r="E318" s="35"/>
      <c r="F318" s="95"/>
      <c r="G318" s="95"/>
      <c r="H318" s="93">
        <f t="shared" si="192"/>
        <v>0</v>
      </c>
      <c r="I318" s="93">
        <f t="shared" si="193"/>
        <v>0</v>
      </c>
      <c r="J318" s="93">
        <f t="shared" si="194"/>
        <v>0</v>
      </c>
      <c r="K318" s="94">
        <f t="shared" si="195"/>
        <v>0</v>
      </c>
    </row>
    <row r="319" spans="1:11" s="2" customFormat="1" outlineLevel="2">
      <c r="A319" s="34"/>
      <c r="B319" s="37"/>
      <c r="C319" s="36"/>
      <c r="D319" s="64"/>
      <c r="E319" s="35"/>
      <c r="F319" s="95"/>
      <c r="G319" s="95"/>
      <c r="H319" s="93">
        <f t="shared" si="192"/>
        <v>0</v>
      </c>
      <c r="I319" s="93">
        <f t="shared" si="193"/>
        <v>0</v>
      </c>
      <c r="J319" s="93">
        <f t="shared" si="194"/>
        <v>0</v>
      </c>
      <c r="K319" s="94">
        <f t="shared" si="195"/>
        <v>0</v>
      </c>
    </row>
    <row r="320" spans="1:11" s="2" customFormat="1" outlineLevel="2">
      <c r="A320" s="34"/>
      <c r="B320" s="37"/>
      <c r="C320" s="36"/>
      <c r="D320" s="64"/>
      <c r="E320" s="35"/>
      <c r="F320" s="95"/>
      <c r="G320" s="95"/>
      <c r="H320" s="93">
        <f t="shared" si="192"/>
        <v>0</v>
      </c>
      <c r="I320" s="93">
        <f t="shared" si="193"/>
        <v>0</v>
      </c>
      <c r="J320" s="93">
        <f t="shared" si="194"/>
        <v>0</v>
      </c>
      <c r="K320" s="94">
        <f t="shared" si="195"/>
        <v>0</v>
      </c>
    </row>
    <row r="321" spans="1:11" s="2" customFormat="1" outlineLevel="2">
      <c r="A321" s="34"/>
      <c r="B321" s="37"/>
      <c r="C321" s="36"/>
      <c r="D321" s="64"/>
      <c r="E321" s="35"/>
      <c r="F321" s="95"/>
      <c r="G321" s="95"/>
      <c r="H321" s="93">
        <f t="shared" si="192"/>
        <v>0</v>
      </c>
      <c r="I321" s="93">
        <f t="shared" si="193"/>
        <v>0</v>
      </c>
      <c r="J321" s="93">
        <f t="shared" si="194"/>
        <v>0</v>
      </c>
      <c r="K321" s="94">
        <f t="shared" si="195"/>
        <v>0</v>
      </c>
    </row>
    <row r="322" spans="1:11" s="2" customFormat="1" outlineLevel="2">
      <c r="A322" s="34"/>
      <c r="B322" s="37"/>
      <c r="C322" s="36"/>
      <c r="D322" s="64"/>
      <c r="E322" s="35"/>
      <c r="F322" s="95"/>
      <c r="G322" s="95"/>
      <c r="H322" s="93">
        <f t="shared" si="192"/>
        <v>0</v>
      </c>
      <c r="I322" s="93">
        <f t="shared" si="193"/>
        <v>0</v>
      </c>
      <c r="J322" s="93">
        <f t="shared" si="194"/>
        <v>0</v>
      </c>
      <c r="K322" s="94">
        <f t="shared" si="195"/>
        <v>0</v>
      </c>
    </row>
    <row r="323" spans="1:11" s="4" customFormat="1" ht="17" outlineLevel="1">
      <c r="A323" s="13" t="s">
        <v>7</v>
      </c>
      <c r="B323" s="30" t="s">
        <v>335</v>
      </c>
      <c r="C323" s="67"/>
      <c r="D323" s="59" t="s">
        <v>11</v>
      </c>
      <c r="E323" s="44">
        <f>IF((E324+E325+E326+E327+E328+E329+E349)&gt;0,1,0)</f>
        <v>0</v>
      </c>
      <c r="F323" s="90">
        <f>IF(E323&gt;0,I323/E323,0)</f>
        <v>0</v>
      </c>
      <c r="G323" s="90">
        <f>IF(E323&gt;0,J323/E323,0)</f>
        <v>0</v>
      </c>
      <c r="H323" s="90">
        <f>F323+G323</f>
        <v>0</v>
      </c>
      <c r="I323" s="90">
        <f>I324+I325+I326+I327+I328+I329+I349+SUM(I370:I376)-I376</f>
        <v>0</v>
      </c>
      <c r="J323" s="90">
        <f>J324+J325+J326+J327+J328+J329+J349+SUM(J370:J376)-J376</f>
        <v>0</v>
      </c>
      <c r="K323" s="91">
        <f>I323+J323</f>
        <v>0</v>
      </c>
    </row>
    <row r="324" spans="1:11" ht="34" outlineLevel="2">
      <c r="A324" s="39" t="s">
        <v>26</v>
      </c>
      <c r="B324" s="31" t="s">
        <v>599</v>
      </c>
      <c r="C324" s="68" t="s">
        <v>225</v>
      </c>
      <c r="D324" s="60" t="s">
        <v>25</v>
      </c>
      <c r="E324" s="8"/>
      <c r="F324" s="92"/>
      <c r="G324" s="92"/>
      <c r="H324" s="93">
        <f t="shared" ref="H324:H328" si="196">F324+G324</f>
        <v>0</v>
      </c>
      <c r="I324" s="93">
        <f t="shared" ref="I324:I328" si="197">$E324*F324</f>
        <v>0</v>
      </c>
      <c r="J324" s="93">
        <f t="shared" ref="J324:J328" si="198">$E324*G324</f>
        <v>0</v>
      </c>
      <c r="K324" s="94">
        <f t="shared" ref="K324:K374" si="199">I324+J324</f>
        <v>0</v>
      </c>
    </row>
    <row r="325" spans="1:11" ht="34" outlineLevel="2">
      <c r="A325" s="39" t="s">
        <v>30</v>
      </c>
      <c r="B325" s="31" t="s">
        <v>364</v>
      </c>
      <c r="C325" s="68" t="s">
        <v>225</v>
      </c>
      <c r="D325" s="60" t="s">
        <v>25</v>
      </c>
      <c r="E325" s="8"/>
      <c r="F325" s="92"/>
      <c r="G325" s="92"/>
      <c r="H325" s="93">
        <f t="shared" si="196"/>
        <v>0</v>
      </c>
      <c r="I325" s="93">
        <f t="shared" si="197"/>
        <v>0</v>
      </c>
      <c r="J325" s="93">
        <f t="shared" si="198"/>
        <v>0</v>
      </c>
      <c r="K325" s="94">
        <f t="shared" si="199"/>
        <v>0</v>
      </c>
    </row>
    <row r="326" spans="1:11" ht="17" outlineLevel="2">
      <c r="A326" s="39" t="s">
        <v>112</v>
      </c>
      <c r="B326" s="31" t="s">
        <v>410</v>
      </c>
      <c r="C326" s="68" t="s">
        <v>414</v>
      </c>
      <c r="D326" s="60" t="s">
        <v>66</v>
      </c>
      <c r="E326" s="8"/>
      <c r="F326" s="92"/>
      <c r="G326" s="92"/>
      <c r="H326" s="93">
        <f t="shared" si="196"/>
        <v>0</v>
      </c>
      <c r="I326" s="93">
        <f t="shared" si="197"/>
        <v>0</v>
      </c>
      <c r="J326" s="93">
        <f t="shared" si="198"/>
        <v>0</v>
      </c>
      <c r="K326" s="94">
        <f t="shared" si="199"/>
        <v>0</v>
      </c>
    </row>
    <row r="327" spans="1:11" ht="34" outlineLevel="2">
      <c r="A327" s="39" t="s">
        <v>113</v>
      </c>
      <c r="B327" s="31" t="s">
        <v>361</v>
      </c>
      <c r="C327" s="68" t="s">
        <v>362</v>
      </c>
      <c r="D327" s="60" t="s">
        <v>25</v>
      </c>
      <c r="E327" s="8"/>
      <c r="F327" s="92"/>
      <c r="G327" s="92"/>
      <c r="H327" s="93">
        <f t="shared" si="196"/>
        <v>0</v>
      </c>
      <c r="I327" s="93">
        <f t="shared" si="197"/>
        <v>0</v>
      </c>
      <c r="J327" s="93">
        <f t="shared" si="198"/>
        <v>0</v>
      </c>
      <c r="K327" s="94">
        <f t="shared" si="199"/>
        <v>0</v>
      </c>
    </row>
    <row r="328" spans="1:11" ht="34" outlineLevel="2">
      <c r="A328" s="39" t="s">
        <v>400</v>
      </c>
      <c r="B328" s="31" t="s">
        <v>363</v>
      </c>
      <c r="C328" s="68"/>
      <c r="D328" s="60" t="s">
        <v>45</v>
      </c>
      <c r="E328" s="8"/>
      <c r="F328" s="92"/>
      <c r="G328" s="92"/>
      <c r="H328" s="93">
        <f t="shared" si="196"/>
        <v>0</v>
      </c>
      <c r="I328" s="93">
        <f t="shared" si="197"/>
        <v>0</v>
      </c>
      <c r="J328" s="93">
        <f t="shared" si="198"/>
        <v>0</v>
      </c>
      <c r="K328" s="94">
        <f t="shared" si="199"/>
        <v>0</v>
      </c>
    </row>
    <row r="329" spans="1:11" ht="17" outlineLevel="2">
      <c r="A329" s="39" t="s">
        <v>401</v>
      </c>
      <c r="B329" s="31" t="s">
        <v>379</v>
      </c>
      <c r="C329" s="68"/>
      <c r="D329" s="60" t="s">
        <v>66</v>
      </c>
      <c r="E329" s="45">
        <f>SUM(E330:E348)</f>
        <v>0</v>
      </c>
      <c r="F329" s="93">
        <f>IF(E329&gt;0,I329/E329,0)</f>
        <v>0</v>
      </c>
      <c r="G329" s="93">
        <f>IF(E329&gt;0,J329/E329,0)</f>
        <v>0</v>
      </c>
      <c r="H329" s="93">
        <f>F329+G329</f>
        <v>0</v>
      </c>
      <c r="I329" s="93">
        <f>SUM(I330:I349)-I349</f>
        <v>0</v>
      </c>
      <c r="J329" s="93">
        <f>SUM(J330:J349)-J349</f>
        <v>0</v>
      </c>
      <c r="K329" s="94">
        <f t="shared" si="199"/>
        <v>0</v>
      </c>
    </row>
    <row r="330" spans="1:11" s="5" customFormat="1" ht="17" outlineLevel="3">
      <c r="A330" s="41" t="s">
        <v>482</v>
      </c>
      <c r="B330" s="32" t="s">
        <v>366</v>
      </c>
      <c r="C330" s="69"/>
      <c r="D330" s="62" t="s">
        <v>66</v>
      </c>
      <c r="E330" s="11"/>
      <c r="F330" s="98"/>
      <c r="G330" s="98"/>
      <c r="H330" s="96">
        <f t="shared" ref="H330:H348" si="200">F330+G330</f>
        <v>0</v>
      </c>
      <c r="I330" s="96">
        <f t="shared" ref="I330:I348" si="201">$E330*F330</f>
        <v>0</v>
      </c>
      <c r="J330" s="96">
        <f t="shared" ref="J330:J348" si="202">$E330*G330</f>
        <v>0</v>
      </c>
      <c r="K330" s="99">
        <f t="shared" si="199"/>
        <v>0</v>
      </c>
    </row>
    <row r="331" spans="1:11" s="5" customFormat="1" ht="17" outlineLevel="3">
      <c r="A331" s="41" t="s">
        <v>483</v>
      </c>
      <c r="B331" s="32" t="s">
        <v>373</v>
      </c>
      <c r="C331" s="69"/>
      <c r="D331" s="62" t="s">
        <v>66</v>
      </c>
      <c r="E331" s="11"/>
      <c r="F331" s="98"/>
      <c r="G331" s="98"/>
      <c r="H331" s="96">
        <f t="shared" si="200"/>
        <v>0</v>
      </c>
      <c r="I331" s="96">
        <f t="shared" si="201"/>
        <v>0</v>
      </c>
      <c r="J331" s="96">
        <f t="shared" si="202"/>
        <v>0</v>
      </c>
      <c r="K331" s="99">
        <f t="shared" si="199"/>
        <v>0</v>
      </c>
    </row>
    <row r="332" spans="1:11" s="5" customFormat="1" ht="17" outlineLevel="3">
      <c r="A332" s="41" t="s">
        <v>484</v>
      </c>
      <c r="B332" s="32" t="s">
        <v>372</v>
      </c>
      <c r="C332" s="69"/>
      <c r="D332" s="62" t="s">
        <v>66</v>
      </c>
      <c r="E332" s="11"/>
      <c r="F332" s="98"/>
      <c r="G332" s="98"/>
      <c r="H332" s="96">
        <f t="shared" si="200"/>
        <v>0</v>
      </c>
      <c r="I332" s="96">
        <f t="shared" si="201"/>
        <v>0</v>
      </c>
      <c r="J332" s="96">
        <f t="shared" si="202"/>
        <v>0</v>
      </c>
      <c r="K332" s="99">
        <f t="shared" si="199"/>
        <v>0</v>
      </c>
    </row>
    <row r="333" spans="1:11" s="5" customFormat="1" ht="17" outlineLevel="3">
      <c r="A333" s="41" t="s">
        <v>485</v>
      </c>
      <c r="B333" s="32" t="s">
        <v>387</v>
      </c>
      <c r="C333" s="69"/>
      <c r="D333" s="62" t="s">
        <v>66</v>
      </c>
      <c r="E333" s="11"/>
      <c r="F333" s="98"/>
      <c r="G333" s="98"/>
      <c r="H333" s="96">
        <f t="shared" si="200"/>
        <v>0</v>
      </c>
      <c r="I333" s="96">
        <f t="shared" si="201"/>
        <v>0</v>
      </c>
      <c r="J333" s="96">
        <f t="shared" si="202"/>
        <v>0</v>
      </c>
      <c r="K333" s="99">
        <f t="shared" si="199"/>
        <v>0</v>
      </c>
    </row>
    <row r="334" spans="1:11" s="5" customFormat="1" ht="17" outlineLevel="3">
      <c r="A334" s="41" t="s">
        <v>486</v>
      </c>
      <c r="B334" s="32" t="s">
        <v>386</v>
      </c>
      <c r="C334" s="69"/>
      <c r="D334" s="62" t="s">
        <v>66</v>
      </c>
      <c r="E334" s="11"/>
      <c r="F334" s="98"/>
      <c r="G334" s="98"/>
      <c r="H334" s="96">
        <f t="shared" si="200"/>
        <v>0</v>
      </c>
      <c r="I334" s="96">
        <f t="shared" si="201"/>
        <v>0</v>
      </c>
      <c r="J334" s="96">
        <f t="shared" si="202"/>
        <v>0</v>
      </c>
      <c r="K334" s="99">
        <f t="shared" si="199"/>
        <v>0</v>
      </c>
    </row>
    <row r="335" spans="1:11" s="5" customFormat="1" ht="17" outlineLevel="3">
      <c r="A335" s="41" t="s">
        <v>487</v>
      </c>
      <c r="B335" s="32" t="s">
        <v>365</v>
      </c>
      <c r="C335" s="69"/>
      <c r="D335" s="62" t="s">
        <v>66</v>
      </c>
      <c r="E335" s="11"/>
      <c r="F335" s="98"/>
      <c r="G335" s="98"/>
      <c r="H335" s="96">
        <f t="shared" si="200"/>
        <v>0</v>
      </c>
      <c r="I335" s="96">
        <f t="shared" si="201"/>
        <v>0</v>
      </c>
      <c r="J335" s="96">
        <f t="shared" si="202"/>
        <v>0</v>
      </c>
      <c r="K335" s="99">
        <f t="shared" si="199"/>
        <v>0</v>
      </c>
    </row>
    <row r="336" spans="1:11" s="5" customFormat="1" ht="17" outlineLevel="3">
      <c r="A336" s="41" t="s">
        <v>488</v>
      </c>
      <c r="B336" s="32" t="s">
        <v>381</v>
      </c>
      <c r="C336" s="69"/>
      <c r="D336" s="62" t="s">
        <v>66</v>
      </c>
      <c r="E336" s="11"/>
      <c r="F336" s="98"/>
      <c r="G336" s="98"/>
      <c r="H336" s="96">
        <f t="shared" si="200"/>
        <v>0</v>
      </c>
      <c r="I336" s="96">
        <f t="shared" si="201"/>
        <v>0</v>
      </c>
      <c r="J336" s="96">
        <f t="shared" si="202"/>
        <v>0</v>
      </c>
      <c r="K336" s="99">
        <f t="shared" si="199"/>
        <v>0</v>
      </c>
    </row>
    <row r="337" spans="1:11" s="5" customFormat="1" ht="17" outlineLevel="3">
      <c r="A337" s="41" t="s">
        <v>489</v>
      </c>
      <c r="B337" s="32" t="s">
        <v>369</v>
      </c>
      <c r="C337" s="69"/>
      <c r="D337" s="62" t="s">
        <v>66</v>
      </c>
      <c r="E337" s="11"/>
      <c r="F337" s="98"/>
      <c r="G337" s="98"/>
      <c r="H337" s="96">
        <f t="shared" si="200"/>
        <v>0</v>
      </c>
      <c r="I337" s="96">
        <f t="shared" si="201"/>
        <v>0</v>
      </c>
      <c r="J337" s="96">
        <f t="shared" si="202"/>
        <v>0</v>
      </c>
      <c r="K337" s="99">
        <f t="shared" si="199"/>
        <v>0</v>
      </c>
    </row>
    <row r="338" spans="1:11" s="5" customFormat="1" ht="17" outlineLevel="3">
      <c r="A338" s="41" t="s">
        <v>490</v>
      </c>
      <c r="B338" s="32" t="s">
        <v>370</v>
      </c>
      <c r="C338" s="69"/>
      <c r="D338" s="62" t="s">
        <v>66</v>
      </c>
      <c r="E338" s="11"/>
      <c r="F338" s="98"/>
      <c r="G338" s="98"/>
      <c r="H338" s="96">
        <f t="shared" si="200"/>
        <v>0</v>
      </c>
      <c r="I338" s="96">
        <f t="shared" si="201"/>
        <v>0</v>
      </c>
      <c r="J338" s="96">
        <f t="shared" si="202"/>
        <v>0</v>
      </c>
      <c r="K338" s="99">
        <f t="shared" si="199"/>
        <v>0</v>
      </c>
    </row>
    <row r="339" spans="1:11" s="5" customFormat="1" ht="17" outlineLevel="3">
      <c r="A339" s="41" t="s">
        <v>491</v>
      </c>
      <c r="B339" s="32" t="s">
        <v>394</v>
      </c>
      <c r="C339" s="69"/>
      <c r="D339" s="62" t="s">
        <v>66</v>
      </c>
      <c r="E339" s="11"/>
      <c r="F339" s="98"/>
      <c r="G339" s="98"/>
      <c r="H339" s="96">
        <f t="shared" si="200"/>
        <v>0</v>
      </c>
      <c r="I339" s="96">
        <f t="shared" si="201"/>
        <v>0</v>
      </c>
      <c r="J339" s="96">
        <f t="shared" si="202"/>
        <v>0</v>
      </c>
      <c r="K339" s="99">
        <f t="shared" si="199"/>
        <v>0</v>
      </c>
    </row>
    <row r="340" spans="1:11" s="5" customFormat="1" ht="17" outlineLevel="3">
      <c r="A340" s="41" t="s">
        <v>492</v>
      </c>
      <c r="B340" s="32" t="s">
        <v>395</v>
      </c>
      <c r="C340" s="69"/>
      <c r="D340" s="62" t="s">
        <v>66</v>
      </c>
      <c r="E340" s="11"/>
      <c r="F340" s="98"/>
      <c r="G340" s="98"/>
      <c r="H340" s="96">
        <f t="shared" si="200"/>
        <v>0</v>
      </c>
      <c r="I340" s="96">
        <f t="shared" si="201"/>
        <v>0</v>
      </c>
      <c r="J340" s="96">
        <f t="shared" si="202"/>
        <v>0</v>
      </c>
      <c r="K340" s="99">
        <f t="shared" si="199"/>
        <v>0</v>
      </c>
    </row>
    <row r="341" spans="1:11" s="5" customFormat="1" ht="17" outlineLevel="3">
      <c r="A341" s="41" t="s">
        <v>493</v>
      </c>
      <c r="B341" s="32" t="s">
        <v>367</v>
      </c>
      <c r="C341" s="69"/>
      <c r="D341" s="62" t="s">
        <v>66</v>
      </c>
      <c r="E341" s="11"/>
      <c r="F341" s="98"/>
      <c r="G341" s="98"/>
      <c r="H341" s="96">
        <f t="shared" si="200"/>
        <v>0</v>
      </c>
      <c r="I341" s="96">
        <f t="shared" si="201"/>
        <v>0</v>
      </c>
      <c r="J341" s="96">
        <f t="shared" si="202"/>
        <v>0</v>
      </c>
      <c r="K341" s="99">
        <f t="shared" si="199"/>
        <v>0</v>
      </c>
    </row>
    <row r="342" spans="1:11" s="5" customFormat="1" ht="17" outlineLevel="3">
      <c r="A342" s="41" t="s">
        <v>494</v>
      </c>
      <c r="B342" s="32" t="s">
        <v>391</v>
      </c>
      <c r="C342" s="69"/>
      <c r="D342" s="62" t="s">
        <v>66</v>
      </c>
      <c r="E342" s="11"/>
      <c r="F342" s="98"/>
      <c r="G342" s="98"/>
      <c r="H342" s="96">
        <f t="shared" si="200"/>
        <v>0</v>
      </c>
      <c r="I342" s="96">
        <f t="shared" si="201"/>
        <v>0</v>
      </c>
      <c r="J342" s="96">
        <f t="shared" si="202"/>
        <v>0</v>
      </c>
      <c r="K342" s="99">
        <f t="shared" si="199"/>
        <v>0</v>
      </c>
    </row>
    <row r="343" spans="1:11" s="5" customFormat="1" ht="17" outlineLevel="3">
      <c r="A343" s="41" t="s">
        <v>495</v>
      </c>
      <c r="B343" s="32" t="s">
        <v>388</v>
      </c>
      <c r="C343" s="69"/>
      <c r="D343" s="62" t="s">
        <v>66</v>
      </c>
      <c r="E343" s="11"/>
      <c r="F343" s="98"/>
      <c r="G343" s="98"/>
      <c r="H343" s="96">
        <f t="shared" si="200"/>
        <v>0</v>
      </c>
      <c r="I343" s="96">
        <f t="shared" si="201"/>
        <v>0</v>
      </c>
      <c r="J343" s="96">
        <f t="shared" si="202"/>
        <v>0</v>
      </c>
      <c r="K343" s="99">
        <f t="shared" si="199"/>
        <v>0</v>
      </c>
    </row>
    <row r="344" spans="1:11" s="5" customFormat="1" ht="17" outlineLevel="3">
      <c r="A344" s="41" t="s">
        <v>496</v>
      </c>
      <c r="B344" s="32" t="s">
        <v>368</v>
      </c>
      <c r="C344" s="69"/>
      <c r="D344" s="62" t="s">
        <v>66</v>
      </c>
      <c r="E344" s="11"/>
      <c r="F344" s="98"/>
      <c r="G344" s="98"/>
      <c r="H344" s="96">
        <f t="shared" si="200"/>
        <v>0</v>
      </c>
      <c r="I344" s="96">
        <f t="shared" si="201"/>
        <v>0</v>
      </c>
      <c r="J344" s="96">
        <f t="shared" si="202"/>
        <v>0</v>
      </c>
      <c r="K344" s="99">
        <f t="shared" si="199"/>
        <v>0</v>
      </c>
    </row>
    <row r="345" spans="1:11" s="5" customFormat="1" ht="17" outlineLevel="3">
      <c r="A345" s="41" t="s">
        <v>497</v>
      </c>
      <c r="B345" s="32" t="s">
        <v>371</v>
      </c>
      <c r="C345" s="69"/>
      <c r="D345" s="62" t="s">
        <v>66</v>
      </c>
      <c r="E345" s="11"/>
      <c r="F345" s="98"/>
      <c r="G345" s="98"/>
      <c r="H345" s="96">
        <f t="shared" si="200"/>
        <v>0</v>
      </c>
      <c r="I345" s="96">
        <f t="shared" si="201"/>
        <v>0</v>
      </c>
      <c r="J345" s="96">
        <f t="shared" si="202"/>
        <v>0</v>
      </c>
      <c r="K345" s="99">
        <f t="shared" si="199"/>
        <v>0</v>
      </c>
    </row>
    <row r="346" spans="1:11" s="5" customFormat="1" outlineLevel="3">
      <c r="A346" s="41"/>
      <c r="B346" s="42"/>
      <c r="C346" s="69"/>
      <c r="D346" s="65"/>
      <c r="E346" s="10"/>
      <c r="F346" s="97"/>
      <c r="G346" s="97"/>
      <c r="H346" s="96">
        <f t="shared" si="200"/>
        <v>0</v>
      </c>
      <c r="I346" s="96">
        <f t="shared" si="201"/>
        <v>0</v>
      </c>
      <c r="J346" s="96">
        <f t="shared" si="202"/>
        <v>0</v>
      </c>
      <c r="K346" s="99">
        <f t="shared" si="199"/>
        <v>0</v>
      </c>
    </row>
    <row r="347" spans="1:11" s="5" customFormat="1" outlineLevel="3">
      <c r="A347" s="41"/>
      <c r="B347" s="42"/>
      <c r="C347" s="69"/>
      <c r="D347" s="65"/>
      <c r="E347" s="10"/>
      <c r="F347" s="97"/>
      <c r="G347" s="97"/>
      <c r="H347" s="96">
        <f t="shared" si="200"/>
        <v>0</v>
      </c>
      <c r="I347" s="96">
        <f t="shared" si="201"/>
        <v>0</v>
      </c>
      <c r="J347" s="96">
        <f t="shared" si="202"/>
        <v>0</v>
      </c>
      <c r="K347" s="99">
        <f t="shared" si="199"/>
        <v>0</v>
      </c>
    </row>
    <row r="348" spans="1:11" s="5" customFormat="1" outlineLevel="3">
      <c r="A348" s="41"/>
      <c r="B348" s="42"/>
      <c r="C348" s="69"/>
      <c r="D348" s="65"/>
      <c r="E348" s="10"/>
      <c r="F348" s="97"/>
      <c r="G348" s="97"/>
      <c r="H348" s="96">
        <f t="shared" si="200"/>
        <v>0</v>
      </c>
      <c r="I348" s="96">
        <f t="shared" si="201"/>
        <v>0</v>
      </c>
      <c r="J348" s="96">
        <f t="shared" si="202"/>
        <v>0</v>
      </c>
      <c r="K348" s="99">
        <f t="shared" si="199"/>
        <v>0</v>
      </c>
    </row>
    <row r="349" spans="1:11" ht="17" outlineLevel="2">
      <c r="A349" s="39" t="s">
        <v>402</v>
      </c>
      <c r="B349" s="31" t="s">
        <v>407</v>
      </c>
      <c r="C349" s="68"/>
      <c r="D349" s="60" t="s">
        <v>66</v>
      </c>
      <c r="E349" s="45">
        <f>SUM(E350:E369)</f>
        <v>0</v>
      </c>
      <c r="F349" s="93">
        <f>IF(E349&gt;0,I349/E349,0)</f>
        <v>0</v>
      </c>
      <c r="G349" s="93">
        <f>IF(E349&gt;0,J349/E349,0)</f>
        <v>0</v>
      </c>
      <c r="H349" s="93">
        <f>F349+G349</f>
        <v>0</v>
      </c>
      <c r="I349" s="93">
        <f>SUM(I350:I370)-I370</f>
        <v>0</v>
      </c>
      <c r="J349" s="93">
        <f>SUM(J350:J370)-J370</f>
        <v>0</v>
      </c>
      <c r="K349" s="94">
        <f t="shared" si="199"/>
        <v>0</v>
      </c>
    </row>
    <row r="350" spans="1:11" s="5" customFormat="1" ht="17" outlineLevel="3">
      <c r="A350" s="41" t="s">
        <v>498</v>
      </c>
      <c r="B350" s="32" t="s">
        <v>382</v>
      </c>
      <c r="C350" s="69"/>
      <c r="D350" s="62" t="s">
        <v>66</v>
      </c>
      <c r="E350" s="11"/>
      <c r="F350" s="98"/>
      <c r="G350" s="98"/>
      <c r="H350" s="96">
        <f t="shared" ref="H350:H374" si="203">F350+G350</f>
        <v>0</v>
      </c>
      <c r="I350" s="96">
        <f t="shared" ref="I350:I374" si="204">$E350*F350</f>
        <v>0</v>
      </c>
      <c r="J350" s="96">
        <f t="shared" ref="J350:J374" si="205">$E350*G350</f>
        <v>0</v>
      </c>
      <c r="K350" s="99">
        <f t="shared" si="199"/>
        <v>0</v>
      </c>
    </row>
    <row r="351" spans="1:11" s="5" customFormat="1" ht="17" outlineLevel="3">
      <c r="A351" s="41" t="s">
        <v>499</v>
      </c>
      <c r="B351" s="32" t="s">
        <v>390</v>
      </c>
      <c r="C351" s="69"/>
      <c r="D351" s="62" t="s">
        <v>66</v>
      </c>
      <c r="E351" s="11"/>
      <c r="F351" s="98"/>
      <c r="G351" s="98"/>
      <c r="H351" s="96">
        <f t="shared" si="203"/>
        <v>0</v>
      </c>
      <c r="I351" s="96">
        <f t="shared" si="204"/>
        <v>0</v>
      </c>
      <c r="J351" s="96">
        <f t="shared" si="205"/>
        <v>0</v>
      </c>
      <c r="K351" s="99">
        <f t="shared" si="199"/>
        <v>0</v>
      </c>
    </row>
    <row r="352" spans="1:11" s="5" customFormat="1" ht="17" outlineLevel="3">
      <c r="A352" s="41" t="s">
        <v>500</v>
      </c>
      <c r="B352" s="32" t="s">
        <v>378</v>
      </c>
      <c r="C352" s="69"/>
      <c r="D352" s="62" t="s">
        <v>66</v>
      </c>
      <c r="E352" s="11"/>
      <c r="F352" s="98"/>
      <c r="G352" s="98"/>
      <c r="H352" s="96">
        <f t="shared" si="203"/>
        <v>0</v>
      </c>
      <c r="I352" s="96">
        <f t="shared" si="204"/>
        <v>0</v>
      </c>
      <c r="J352" s="96">
        <f t="shared" si="205"/>
        <v>0</v>
      </c>
      <c r="K352" s="99">
        <f t="shared" si="199"/>
        <v>0</v>
      </c>
    </row>
    <row r="353" spans="1:11" s="5" customFormat="1" ht="17" outlineLevel="3">
      <c r="A353" s="41" t="s">
        <v>501</v>
      </c>
      <c r="B353" s="32" t="s">
        <v>392</v>
      </c>
      <c r="C353" s="69"/>
      <c r="D353" s="62" t="s">
        <v>66</v>
      </c>
      <c r="E353" s="11"/>
      <c r="F353" s="98"/>
      <c r="G353" s="98"/>
      <c r="H353" s="96">
        <f t="shared" si="203"/>
        <v>0</v>
      </c>
      <c r="I353" s="96">
        <f t="shared" si="204"/>
        <v>0</v>
      </c>
      <c r="J353" s="96">
        <f t="shared" si="205"/>
        <v>0</v>
      </c>
      <c r="K353" s="99">
        <f t="shared" si="199"/>
        <v>0</v>
      </c>
    </row>
    <row r="354" spans="1:11" s="5" customFormat="1" ht="17" outlineLevel="3">
      <c r="A354" s="41" t="s">
        <v>502</v>
      </c>
      <c r="B354" s="32" t="s">
        <v>393</v>
      </c>
      <c r="C354" s="69"/>
      <c r="D354" s="62" t="s">
        <v>66</v>
      </c>
      <c r="E354" s="11"/>
      <c r="F354" s="98"/>
      <c r="G354" s="98"/>
      <c r="H354" s="96">
        <f t="shared" si="203"/>
        <v>0</v>
      </c>
      <c r="I354" s="96">
        <f t="shared" si="204"/>
        <v>0</v>
      </c>
      <c r="J354" s="96">
        <f t="shared" si="205"/>
        <v>0</v>
      </c>
      <c r="K354" s="99">
        <f t="shared" si="199"/>
        <v>0</v>
      </c>
    </row>
    <row r="355" spans="1:11" s="5" customFormat="1" ht="17" outlineLevel="3">
      <c r="A355" s="41" t="s">
        <v>503</v>
      </c>
      <c r="B355" s="32" t="s">
        <v>389</v>
      </c>
      <c r="C355" s="69"/>
      <c r="D355" s="62" t="s">
        <v>66</v>
      </c>
      <c r="E355" s="11"/>
      <c r="F355" s="98"/>
      <c r="G355" s="98"/>
      <c r="H355" s="96">
        <f t="shared" si="203"/>
        <v>0</v>
      </c>
      <c r="I355" s="96">
        <f t="shared" si="204"/>
        <v>0</v>
      </c>
      <c r="J355" s="96">
        <f t="shared" si="205"/>
        <v>0</v>
      </c>
      <c r="K355" s="99">
        <f t="shared" si="199"/>
        <v>0</v>
      </c>
    </row>
    <row r="356" spans="1:11" s="5" customFormat="1" ht="17" outlineLevel="3">
      <c r="A356" s="41" t="s">
        <v>504</v>
      </c>
      <c r="B356" s="32" t="s">
        <v>385</v>
      </c>
      <c r="C356" s="69"/>
      <c r="D356" s="62" t="s">
        <v>66</v>
      </c>
      <c r="E356" s="11"/>
      <c r="F356" s="98"/>
      <c r="G356" s="98"/>
      <c r="H356" s="96">
        <f t="shared" si="203"/>
        <v>0</v>
      </c>
      <c r="I356" s="96">
        <f t="shared" si="204"/>
        <v>0</v>
      </c>
      <c r="J356" s="96">
        <f t="shared" si="205"/>
        <v>0</v>
      </c>
      <c r="K356" s="99">
        <f t="shared" si="199"/>
        <v>0</v>
      </c>
    </row>
    <row r="357" spans="1:11" s="5" customFormat="1" ht="17" outlineLevel="3">
      <c r="A357" s="41" t="s">
        <v>505</v>
      </c>
      <c r="B357" s="32" t="s">
        <v>383</v>
      </c>
      <c r="C357" s="69"/>
      <c r="D357" s="62" t="s">
        <v>66</v>
      </c>
      <c r="E357" s="11"/>
      <c r="F357" s="98"/>
      <c r="G357" s="98"/>
      <c r="H357" s="96">
        <f t="shared" si="203"/>
        <v>0</v>
      </c>
      <c r="I357" s="96">
        <f t="shared" si="204"/>
        <v>0</v>
      </c>
      <c r="J357" s="96">
        <f t="shared" si="205"/>
        <v>0</v>
      </c>
      <c r="K357" s="99">
        <f t="shared" si="199"/>
        <v>0</v>
      </c>
    </row>
    <row r="358" spans="1:11" s="5" customFormat="1" ht="17" outlineLevel="3">
      <c r="A358" s="41" t="s">
        <v>506</v>
      </c>
      <c r="B358" s="32" t="s">
        <v>380</v>
      </c>
      <c r="C358" s="69"/>
      <c r="D358" s="62" t="s">
        <v>66</v>
      </c>
      <c r="E358" s="11"/>
      <c r="F358" s="98"/>
      <c r="G358" s="98"/>
      <c r="H358" s="96">
        <f t="shared" si="203"/>
        <v>0</v>
      </c>
      <c r="I358" s="96">
        <f t="shared" si="204"/>
        <v>0</v>
      </c>
      <c r="J358" s="96">
        <f t="shared" si="205"/>
        <v>0</v>
      </c>
      <c r="K358" s="99">
        <f t="shared" si="199"/>
        <v>0</v>
      </c>
    </row>
    <row r="359" spans="1:11" s="5" customFormat="1" ht="17" outlineLevel="3">
      <c r="A359" s="41" t="s">
        <v>507</v>
      </c>
      <c r="B359" s="32" t="s">
        <v>384</v>
      </c>
      <c r="C359" s="69"/>
      <c r="D359" s="62" t="s">
        <v>66</v>
      </c>
      <c r="E359" s="11"/>
      <c r="F359" s="98"/>
      <c r="G359" s="98"/>
      <c r="H359" s="96">
        <f t="shared" si="203"/>
        <v>0</v>
      </c>
      <c r="I359" s="96">
        <f t="shared" si="204"/>
        <v>0</v>
      </c>
      <c r="J359" s="96">
        <f t="shared" si="205"/>
        <v>0</v>
      </c>
      <c r="K359" s="99">
        <f t="shared" si="199"/>
        <v>0</v>
      </c>
    </row>
    <row r="360" spans="1:11" s="5" customFormat="1" ht="17" outlineLevel="3">
      <c r="A360" s="41" t="s">
        <v>508</v>
      </c>
      <c r="B360" s="32" t="s">
        <v>396</v>
      </c>
      <c r="C360" s="69"/>
      <c r="D360" s="62" t="s">
        <v>66</v>
      </c>
      <c r="E360" s="11"/>
      <c r="F360" s="98"/>
      <c r="G360" s="98"/>
      <c r="H360" s="96">
        <f t="shared" si="203"/>
        <v>0</v>
      </c>
      <c r="I360" s="96">
        <f t="shared" si="204"/>
        <v>0</v>
      </c>
      <c r="J360" s="96">
        <f t="shared" si="205"/>
        <v>0</v>
      </c>
      <c r="K360" s="99">
        <f t="shared" si="199"/>
        <v>0</v>
      </c>
    </row>
    <row r="361" spans="1:11" s="5" customFormat="1" ht="17" outlineLevel="3">
      <c r="A361" s="41" t="s">
        <v>509</v>
      </c>
      <c r="B361" s="32" t="s">
        <v>376</v>
      </c>
      <c r="C361" s="69"/>
      <c r="D361" s="62" t="s">
        <v>66</v>
      </c>
      <c r="E361" s="11"/>
      <c r="F361" s="98"/>
      <c r="G361" s="98"/>
      <c r="H361" s="96">
        <f t="shared" si="203"/>
        <v>0</v>
      </c>
      <c r="I361" s="96">
        <f t="shared" si="204"/>
        <v>0</v>
      </c>
      <c r="J361" s="96">
        <f t="shared" si="205"/>
        <v>0</v>
      </c>
      <c r="K361" s="99">
        <f t="shared" si="199"/>
        <v>0</v>
      </c>
    </row>
    <row r="362" spans="1:11" s="5" customFormat="1" ht="17" outlineLevel="3">
      <c r="A362" s="41" t="s">
        <v>510</v>
      </c>
      <c r="B362" s="32" t="s">
        <v>377</v>
      </c>
      <c r="C362" s="69"/>
      <c r="D362" s="62" t="s">
        <v>66</v>
      </c>
      <c r="E362" s="11"/>
      <c r="F362" s="98"/>
      <c r="G362" s="98"/>
      <c r="H362" s="96">
        <f t="shared" si="203"/>
        <v>0</v>
      </c>
      <c r="I362" s="96">
        <f t="shared" si="204"/>
        <v>0</v>
      </c>
      <c r="J362" s="96">
        <f t="shared" si="205"/>
        <v>0</v>
      </c>
      <c r="K362" s="99">
        <f t="shared" si="199"/>
        <v>0</v>
      </c>
    </row>
    <row r="363" spans="1:11" s="5" customFormat="1" ht="17" outlineLevel="3">
      <c r="A363" s="41" t="s">
        <v>511</v>
      </c>
      <c r="B363" s="32" t="s">
        <v>397</v>
      </c>
      <c r="C363" s="69"/>
      <c r="D363" s="62" t="s">
        <v>66</v>
      </c>
      <c r="E363" s="11"/>
      <c r="F363" s="98"/>
      <c r="G363" s="98"/>
      <c r="H363" s="96">
        <f t="shared" si="203"/>
        <v>0</v>
      </c>
      <c r="I363" s="96">
        <f t="shared" si="204"/>
        <v>0</v>
      </c>
      <c r="J363" s="96">
        <f t="shared" si="205"/>
        <v>0</v>
      </c>
      <c r="K363" s="99">
        <f t="shared" si="199"/>
        <v>0</v>
      </c>
    </row>
    <row r="364" spans="1:11" s="5" customFormat="1" ht="17" outlineLevel="3">
      <c r="A364" s="41" t="s">
        <v>512</v>
      </c>
      <c r="B364" s="32" t="s">
        <v>375</v>
      </c>
      <c r="C364" s="69"/>
      <c r="D364" s="62" t="s">
        <v>66</v>
      </c>
      <c r="E364" s="11"/>
      <c r="F364" s="98"/>
      <c r="G364" s="98"/>
      <c r="H364" s="96">
        <f t="shared" si="203"/>
        <v>0</v>
      </c>
      <c r="I364" s="96">
        <f t="shared" si="204"/>
        <v>0</v>
      </c>
      <c r="J364" s="96">
        <f t="shared" si="205"/>
        <v>0</v>
      </c>
      <c r="K364" s="99">
        <f t="shared" si="199"/>
        <v>0</v>
      </c>
    </row>
    <row r="365" spans="1:11" s="5" customFormat="1" ht="17" outlineLevel="3">
      <c r="A365" s="41" t="s">
        <v>513</v>
      </c>
      <c r="B365" s="32" t="s">
        <v>593</v>
      </c>
      <c r="C365" s="69"/>
      <c r="D365" s="62" t="s">
        <v>66</v>
      </c>
      <c r="E365" s="11"/>
      <c r="F365" s="98"/>
      <c r="G365" s="98"/>
      <c r="H365" s="96">
        <f t="shared" si="203"/>
        <v>0</v>
      </c>
      <c r="I365" s="96">
        <f t="shared" si="204"/>
        <v>0</v>
      </c>
      <c r="J365" s="96">
        <f t="shared" si="205"/>
        <v>0</v>
      </c>
      <c r="K365" s="99">
        <f t="shared" si="199"/>
        <v>0</v>
      </c>
    </row>
    <row r="366" spans="1:11" s="5" customFormat="1" ht="17" outlineLevel="3">
      <c r="A366" s="41" t="s">
        <v>514</v>
      </c>
      <c r="B366" s="32" t="s">
        <v>374</v>
      </c>
      <c r="C366" s="69"/>
      <c r="D366" s="62" t="s">
        <v>66</v>
      </c>
      <c r="E366" s="11"/>
      <c r="F366" s="98"/>
      <c r="G366" s="98"/>
      <c r="H366" s="96">
        <f t="shared" si="203"/>
        <v>0</v>
      </c>
      <c r="I366" s="96">
        <f t="shared" si="204"/>
        <v>0</v>
      </c>
      <c r="J366" s="96">
        <f t="shared" si="205"/>
        <v>0</v>
      </c>
      <c r="K366" s="99">
        <f t="shared" si="199"/>
        <v>0</v>
      </c>
    </row>
    <row r="367" spans="1:11" s="5" customFormat="1" outlineLevel="3">
      <c r="A367" s="41"/>
      <c r="B367" s="42"/>
      <c r="C367" s="69"/>
      <c r="D367" s="65"/>
      <c r="E367" s="10"/>
      <c r="F367" s="97"/>
      <c r="G367" s="97"/>
      <c r="H367" s="96">
        <f t="shared" si="203"/>
        <v>0</v>
      </c>
      <c r="I367" s="96">
        <f t="shared" si="204"/>
        <v>0</v>
      </c>
      <c r="J367" s="96">
        <f t="shared" si="205"/>
        <v>0</v>
      </c>
      <c r="K367" s="99">
        <f t="shared" si="199"/>
        <v>0</v>
      </c>
    </row>
    <row r="368" spans="1:11" s="5" customFormat="1" outlineLevel="3">
      <c r="A368" s="41"/>
      <c r="B368" s="42"/>
      <c r="C368" s="69"/>
      <c r="D368" s="65"/>
      <c r="E368" s="10"/>
      <c r="F368" s="97"/>
      <c r="G368" s="97"/>
      <c r="H368" s="96">
        <f t="shared" si="203"/>
        <v>0</v>
      </c>
      <c r="I368" s="96">
        <f t="shared" si="204"/>
        <v>0</v>
      </c>
      <c r="J368" s="96">
        <f t="shared" si="205"/>
        <v>0</v>
      </c>
      <c r="K368" s="99">
        <f t="shared" si="199"/>
        <v>0</v>
      </c>
    </row>
    <row r="369" spans="1:11" s="5" customFormat="1" outlineLevel="3">
      <c r="A369" s="41"/>
      <c r="B369" s="42"/>
      <c r="C369" s="69"/>
      <c r="D369" s="65"/>
      <c r="E369" s="10"/>
      <c r="F369" s="97"/>
      <c r="G369" s="97"/>
      <c r="H369" s="96">
        <f t="shared" si="203"/>
        <v>0</v>
      </c>
      <c r="I369" s="96">
        <f t="shared" si="204"/>
        <v>0</v>
      </c>
      <c r="J369" s="96">
        <f t="shared" si="205"/>
        <v>0</v>
      </c>
      <c r="K369" s="99">
        <f t="shared" si="199"/>
        <v>0</v>
      </c>
    </row>
    <row r="370" spans="1:11" s="5" customFormat="1" ht="51" outlineLevel="2">
      <c r="A370" s="34"/>
      <c r="B370" s="25" t="s">
        <v>167</v>
      </c>
      <c r="C370" s="36"/>
      <c r="D370" s="64"/>
      <c r="E370" s="35"/>
      <c r="F370" s="95"/>
      <c r="G370" s="95"/>
      <c r="H370" s="93">
        <f t="shared" si="203"/>
        <v>0</v>
      </c>
      <c r="I370" s="93">
        <f t="shared" si="204"/>
        <v>0</v>
      </c>
      <c r="J370" s="93">
        <f t="shared" si="205"/>
        <v>0</v>
      </c>
      <c r="K370" s="94">
        <f t="shared" si="199"/>
        <v>0</v>
      </c>
    </row>
    <row r="371" spans="1:11" s="2" customFormat="1" outlineLevel="2">
      <c r="A371" s="34"/>
      <c r="B371" s="37"/>
      <c r="C371" s="36"/>
      <c r="D371" s="64"/>
      <c r="E371" s="35"/>
      <c r="F371" s="95"/>
      <c r="G371" s="95"/>
      <c r="H371" s="93">
        <f t="shared" si="203"/>
        <v>0</v>
      </c>
      <c r="I371" s="93">
        <f t="shared" si="204"/>
        <v>0</v>
      </c>
      <c r="J371" s="93">
        <f t="shared" si="205"/>
        <v>0</v>
      </c>
      <c r="K371" s="94">
        <f t="shared" si="199"/>
        <v>0</v>
      </c>
    </row>
    <row r="372" spans="1:11" s="2" customFormat="1" outlineLevel="2">
      <c r="A372" s="34"/>
      <c r="B372" s="37"/>
      <c r="C372" s="36"/>
      <c r="D372" s="64"/>
      <c r="E372" s="35"/>
      <c r="F372" s="95"/>
      <c r="G372" s="95"/>
      <c r="H372" s="93">
        <f t="shared" si="203"/>
        <v>0</v>
      </c>
      <c r="I372" s="93">
        <f t="shared" si="204"/>
        <v>0</v>
      </c>
      <c r="J372" s="93">
        <f t="shared" si="205"/>
        <v>0</v>
      </c>
      <c r="K372" s="94">
        <f t="shared" si="199"/>
        <v>0</v>
      </c>
    </row>
    <row r="373" spans="1:11" s="2" customFormat="1" outlineLevel="2">
      <c r="A373" s="34"/>
      <c r="B373" s="37"/>
      <c r="C373" s="36"/>
      <c r="D373" s="64"/>
      <c r="E373" s="35"/>
      <c r="F373" s="95"/>
      <c r="G373" s="95"/>
      <c r="H373" s="93">
        <f t="shared" si="203"/>
        <v>0</v>
      </c>
      <c r="I373" s="93">
        <f t="shared" si="204"/>
        <v>0</v>
      </c>
      <c r="J373" s="93">
        <f t="shared" si="205"/>
        <v>0</v>
      </c>
      <c r="K373" s="94">
        <f t="shared" si="199"/>
        <v>0</v>
      </c>
    </row>
    <row r="374" spans="1:11" s="2" customFormat="1" outlineLevel="2">
      <c r="A374" s="34"/>
      <c r="B374" s="37"/>
      <c r="C374" s="36"/>
      <c r="D374" s="64"/>
      <c r="E374" s="35"/>
      <c r="F374" s="95"/>
      <c r="G374" s="95"/>
      <c r="H374" s="93">
        <f t="shared" si="203"/>
        <v>0</v>
      </c>
      <c r="I374" s="93">
        <f t="shared" si="204"/>
        <v>0</v>
      </c>
      <c r="J374" s="93">
        <f t="shared" si="205"/>
        <v>0</v>
      </c>
      <c r="K374" s="94">
        <f t="shared" si="199"/>
        <v>0</v>
      </c>
    </row>
    <row r="375" spans="1:11" s="16" customFormat="1" outlineLevel="2">
      <c r="A375" s="34"/>
      <c r="B375" s="37"/>
      <c r="C375" s="36"/>
      <c r="D375" s="64"/>
      <c r="E375" s="35"/>
      <c r="F375" s="95"/>
      <c r="G375" s="95"/>
      <c r="H375" s="93">
        <f t="shared" ref="H375" si="206">F375+G375</f>
        <v>0</v>
      </c>
      <c r="I375" s="93">
        <f t="shared" ref="I375" si="207">$E375*F375</f>
        <v>0</v>
      </c>
      <c r="J375" s="93">
        <f t="shared" ref="J375" si="208">$E375*G375</f>
        <v>0</v>
      </c>
      <c r="K375" s="94">
        <f t="shared" ref="K375" si="209">I375+J375</f>
        <v>0</v>
      </c>
    </row>
    <row r="376" spans="1:11" s="4" customFormat="1" ht="17" outlineLevel="1">
      <c r="A376" s="13" t="s">
        <v>8</v>
      </c>
      <c r="B376" s="30" t="s">
        <v>426</v>
      </c>
      <c r="C376" s="67"/>
      <c r="D376" s="59" t="s">
        <v>11</v>
      </c>
      <c r="E376" s="44">
        <f>IF((E377+E378+E379+E380+E381+E382+E383+E384+E385+E386+E387)&gt;0,1,0)</f>
        <v>0</v>
      </c>
      <c r="F376" s="90">
        <f>IF(E376&gt;0,I376/E376,0)</f>
        <v>0</v>
      </c>
      <c r="G376" s="90">
        <f>IF(E376&gt;0,J376/E376,0)</f>
        <v>0</v>
      </c>
      <c r="H376" s="90">
        <f>F376+G376</f>
        <v>0</v>
      </c>
      <c r="I376" s="90">
        <f>I377+I378+I379+I380+I381+I382+I383+I384+I385+I386+I387+SUM(I388:I394)-I394</f>
        <v>0</v>
      </c>
      <c r="J376" s="90">
        <f>J377+J378+J379+J380+J381+J382+J383+J384+J385+J386+J387+SUM(J388:J394)-J394</f>
        <v>0</v>
      </c>
      <c r="K376" s="91">
        <f>I376+J376</f>
        <v>0</v>
      </c>
    </row>
    <row r="377" spans="1:11" ht="17" outlineLevel="2">
      <c r="A377" s="39" t="s">
        <v>31</v>
      </c>
      <c r="B377" s="31" t="s">
        <v>408</v>
      </c>
      <c r="C377" s="68" t="s">
        <v>418</v>
      </c>
      <c r="D377" s="60" t="s">
        <v>11</v>
      </c>
      <c r="E377" s="8"/>
      <c r="F377" s="92"/>
      <c r="G377" s="92"/>
      <c r="H377" s="93">
        <f t="shared" ref="H377:H393" si="210">F377+G377</f>
        <v>0</v>
      </c>
      <c r="I377" s="93">
        <f t="shared" ref="I377:I393" si="211">$E377*F377</f>
        <v>0</v>
      </c>
      <c r="J377" s="93">
        <f t="shared" ref="J377:J393" si="212">$E377*G377</f>
        <v>0</v>
      </c>
      <c r="K377" s="94">
        <f t="shared" ref="K377:K393" si="213">I377+J377</f>
        <v>0</v>
      </c>
    </row>
    <row r="378" spans="1:11" ht="17" outlineLevel="2">
      <c r="A378" s="39" t="s">
        <v>32</v>
      </c>
      <c r="B378" s="31" t="s">
        <v>411</v>
      </c>
      <c r="C378" s="68" t="s">
        <v>409</v>
      </c>
      <c r="D378" s="60" t="s">
        <v>11</v>
      </c>
      <c r="E378" s="8"/>
      <c r="F378" s="92"/>
      <c r="G378" s="92"/>
      <c r="H378" s="93">
        <f t="shared" ref="H378" si="214">F378+G378</f>
        <v>0</v>
      </c>
      <c r="I378" s="93">
        <f t="shared" ref="I378" si="215">$E378*F378</f>
        <v>0</v>
      </c>
      <c r="J378" s="93">
        <f t="shared" ref="J378" si="216">$E378*G378</f>
        <v>0</v>
      </c>
      <c r="K378" s="94">
        <f t="shared" ref="K378" si="217">I378+J378</f>
        <v>0</v>
      </c>
    </row>
    <row r="379" spans="1:11" ht="17" outlineLevel="2">
      <c r="A379" s="39" t="s">
        <v>154</v>
      </c>
      <c r="B379" s="31" t="s">
        <v>422</v>
      </c>
      <c r="C379" s="68" t="s">
        <v>409</v>
      </c>
      <c r="D379" s="60" t="s">
        <v>66</v>
      </c>
      <c r="E379" s="8"/>
      <c r="F379" s="92"/>
      <c r="G379" s="92"/>
      <c r="H379" s="93">
        <f t="shared" si="210"/>
        <v>0</v>
      </c>
      <c r="I379" s="93">
        <f t="shared" si="211"/>
        <v>0</v>
      </c>
      <c r="J379" s="93">
        <f t="shared" si="212"/>
        <v>0</v>
      </c>
      <c r="K379" s="94">
        <f t="shared" si="213"/>
        <v>0</v>
      </c>
    </row>
    <row r="380" spans="1:11" ht="17" outlineLevel="2">
      <c r="A380" s="39" t="s">
        <v>155</v>
      </c>
      <c r="B380" s="31" t="s">
        <v>423</v>
      </c>
      <c r="C380" s="68" t="s">
        <v>409</v>
      </c>
      <c r="D380" s="60" t="s">
        <v>66</v>
      </c>
      <c r="E380" s="8"/>
      <c r="F380" s="92"/>
      <c r="G380" s="92"/>
      <c r="H380" s="93">
        <f t="shared" ref="H380:H386" si="218">F380+G380</f>
        <v>0</v>
      </c>
      <c r="I380" s="93">
        <f t="shared" ref="I380:I386" si="219">$E380*F380</f>
        <v>0</v>
      </c>
      <c r="J380" s="93">
        <f t="shared" ref="J380:J386" si="220">$E380*G380</f>
        <v>0</v>
      </c>
      <c r="K380" s="94">
        <f t="shared" ref="K380:K386" si="221">I380+J380</f>
        <v>0</v>
      </c>
    </row>
    <row r="381" spans="1:11" ht="17" outlineLevel="2">
      <c r="A381" s="39" t="s">
        <v>357</v>
      </c>
      <c r="B381" s="31" t="s">
        <v>424</v>
      </c>
      <c r="C381" s="68"/>
      <c r="D381" s="60" t="s">
        <v>66</v>
      </c>
      <c r="E381" s="8"/>
      <c r="F381" s="92"/>
      <c r="G381" s="92"/>
      <c r="H381" s="93">
        <f t="shared" si="218"/>
        <v>0</v>
      </c>
      <c r="I381" s="93">
        <f t="shared" si="219"/>
        <v>0</v>
      </c>
      <c r="J381" s="93">
        <f t="shared" si="220"/>
        <v>0</v>
      </c>
      <c r="K381" s="94">
        <f t="shared" si="221"/>
        <v>0</v>
      </c>
    </row>
    <row r="382" spans="1:11" ht="17" outlineLevel="2">
      <c r="A382" s="39" t="s">
        <v>406</v>
      </c>
      <c r="B382" s="31" t="s">
        <v>415</v>
      </c>
      <c r="C382" s="68"/>
      <c r="D382" s="60" t="s">
        <v>66</v>
      </c>
      <c r="E382" s="8"/>
      <c r="F382" s="92"/>
      <c r="G382" s="92"/>
      <c r="H382" s="93">
        <f t="shared" si="218"/>
        <v>0</v>
      </c>
      <c r="I382" s="93">
        <f t="shared" si="219"/>
        <v>0</v>
      </c>
      <c r="J382" s="93">
        <f t="shared" si="220"/>
        <v>0</v>
      </c>
      <c r="K382" s="94">
        <f t="shared" si="221"/>
        <v>0</v>
      </c>
    </row>
    <row r="383" spans="1:11" ht="17" outlineLevel="2">
      <c r="A383" s="39" t="s">
        <v>413</v>
      </c>
      <c r="B383" s="31" t="s">
        <v>416</v>
      </c>
      <c r="C383" s="68" t="s">
        <v>417</v>
      </c>
      <c r="D383" s="60" t="s">
        <v>11</v>
      </c>
      <c r="E383" s="8"/>
      <c r="F383" s="92"/>
      <c r="G383" s="92"/>
      <c r="H383" s="93">
        <f t="shared" si="218"/>
        <v>0</v>
      </c>
      <c r="I383" s="93">
        <f t="shared" si="219"/>
        <v>0</v>
      </c>
      <c r="J383" s="93">
        <f t="shared" si="220"/>
        <v>0</v>
      </c>
      <c r="K383" s="94">
        <f t="shared" si="221"/>
        <v>0</v>
      </c>
    </row>
    <row r="384" spans="1:11" ht="17" outlineLevel="2">
      <c r="A384" s="39" t="s">
        <v>515</v>
      </c>
      <c r="B384" s="31" t="s">
        <v>421</v>
      </c>
      <c r="C384" s="68" t="s">
        <v>414</v>
      </c>
      <c r="D384" s="60" t="s">
        <v>39</v>
      </c>
      <c r="E384" s="8"/>
      <c r="F384" s="92"/>
      <c r="G384" s="92"/>
      <c r="H384" s="93">
        <f t="shared" si="218"/>
        <v>0</v>
      </c>
      <c r="I384" s="93">
        <f t="shared" si="219"/>
        <v>0</v>
      </c>
      <c r="J384" s="93">
        <f t="shared" si="220"/>
        <v>0</v>
      </c>
      <c r="K384" s="94">
        <f t="shared" si="221"/>
        <v>0</v>
      </c>
    </row>
    <row r="385" spans="1:11" ht="17" outlineLevel="2">
      <c r="A385" s="39" t="s">
        <v>516</v>
      </c>
      <c r="B385" s="31" t="s">
        <v>425</v>
      </c>
      <c r="C385" s="68" t="s">
        <v>414</v>
      </c>
      <c r="D385" s="60" t="s">
        <v>66</v>
      </c>
      <c r="E385" s="8"/>
      <c r="F385" s="92"/>
      <c r="G385" s="92"/>
      <c r="H385" s="93">
        <f t="shared" si="218"/>
        <v>0</v>
      </c>
      <c r="I385" s="93">
        <f t="shared" si="219"/>
        <v>0</v>
      </c>
      <c r="J385" s="93">
        <f t="shared" si="220"/>
        <v>0</v>
      </c>
      <c r="K385" s="94">
        <f t="shared" si="221"/>
        <v>0</v>
      </c>
    </row>
    <row r="386" spans="1:11" ht="17" outlineLevel="2">
      <c r="A386" s="39" t="s">
        <v>517</v>
      </c>
      <c r="B386" s="31" t="s">
        <v>419</v>
      </c>
      <c r="C386" s="68" t="s">
        <v>414</v>
      </c>
      <c r="D386" s="60" t="s">
        <v>66</v>
      </c>
      <c r="E386" s="8"/>
      <c r="F386" s="92"/>
      <c r="G386" s="92"/>
      <c r="H386" s="93">
        <f t="shared" si="218"/>
        <v>0</v>
      </c>
      <c r="I386" s="93">
        <f t="shared" si="219"/>
        <v>0</v>
      </c>
      <c r="J386" s="93">
        <f t="shared" si="220"/>
        <v>0</v>
      </c>
      <c r="K386" s="94">
        <f t="shared" si="221"/>
        <v>0</v>
      </c>
    </row>
    <row r="387" spans="1:11" ht="17" outlineLevel="2">
      <c r="A387" s="39" t="s">
        <v>518</v>
      </c>
      <c r="B387" s="31" t="s">
        <v>420</v>
      </c>
      <c r="C387" s="68" t="s">
        <v>414</v>
      </c>
      <c r="D387" s="60" t="s">
        <v>66</v>
      </c>
      <c r="E387" s="8"/>
      <c r="F387" s="92"/>
      <c r="G387" s="92"/>
      <c r="H387" s="93">
        <f t="shared" ref="H387" si="222">F387+G387</f>
        <v>0</v>
      </c>
      <c r="I387" s="93">
        <f t="shared" ref="I387" si="223">$E387*F387</f>
        <v>0</v>
      </c>
      <c r="J387" s="93">
        <f t="shared" ref="J387" si="224">$E387*G387</f>
        <v>0</v>
      </c>
      <c r="K387" s="94">
        <f t="shared" ref="K387" si="225">I387+J387</f>
        <v>0</v>
      </c>
    </row>
    <row r="388" spans="1:11" s="5" customFormat="1" ht="51" outlineLevel="2">
      <c r="A388" s="34"/>
      <c r="B388" s="25" t="s">
        <v>167</v>
      </c>
      <c r="C388" s="36"/>
      <c r="D388" s="64"/>
      <c r="E388" s="35"/>
      <c r="F388" s="95"/>
      <c r="G388" s="95"/>
      <c r="H388" s="93">
        <f t="shared" si="210"/>
        <v>0</v>
      </c>
      <c r="I388" s="93">
        <f t="shared" si="211"/>
        <v>0</v>
      </c>
      <c r="J388" s="93">
        <f t="shared" si="212"/>
        <v>0</v>
      </c>
      <c r="K388" s="94">
        <f t="shared" si="213"/>
        <v>0</v>
      </c>
    </row>
    <row r="389" spans="1:11" s="2" customFormat="1" outlineLevel="2">
      <c r="A389" s="34"/>
      <c r="B389" s="37"/>
      <c r="C389" s="36"/>
      <c r="D389" s="64"/>
      <c r="E389" s="35"/>
      <c r="F389" s="95"/>
      <c r="G389" s="95"/>
      <c r="H389" s="93">
        <f t="shared" si="210"/>
        <v>0</v>
      </c>
      <c r="I389" s="93">
        <f t="shared" si="211"/>
        <v>0</v>
      </c>
      <c r="J389" s="93">
        <f t="shared" si="212"/>
        <v>0</v>
      </c>
      <c r="K389" s="94">
        <f t="shared" si="213"/>
        <v>0</v>
      </c>
    </row>
    <row r="390" spans="1:11" s="2" customFormat="1" outlineLevel="2">
      <c r="A390" s="34"/>
      <c r="B390" s="37"/>
      <c r="C390" s="36"/>
      <c r="D390" s="64"/>
      <c r="E390" s="35"/>
      <c r="F390" s="95"/>
      <c r="G390" s="95"/>
      <c r="H390" s="93">
        <f t="shared" si="210"/>
        <v>0</v>
      </c>
      <c r="I390" s="93">
        <f t="shared" si="211"/>
        <v>0</v>
      </c>
      <c r="J390" s="93">
        <f t="shared" si="212"/>
        <v>0</v>
      </c>
      <c r="K390" s="94">
        <f t="shared" si="213"/>
        <v>0</v>
      </c>
    </row>
    <row r="391" spans="1:11" s="2" customFormat="1" outlineLevel="2">
      <c r="A391" s="34"/>
      <c r="B391" s="37"/>
      <c r="C391" s="36"/>
      <c r="D391" s="64"/>
      <c r="E391" s="35"/>
      <c r="F391" s="95"/>
      <c r="G391" s="95"/>
      <c r="H391" s="93">
        <f t="shared" si="210"/>
        <v>0</v>
      </c>
      <c r="I391" s="93">
        <f t="shared" si="211"/>
        <v>0</v>
      </c>
      <c r="J391" s="93">
        <f t="shared" si="212"/>
        <v>0</v>
      </c>
      <c r="K391" s="94">
        <f t="shared" si="213"/>
        <v>0</v>
      </c>
    </row>
    <row r="392" spans="1:11" s="2" customFormat="1" outlineLevel="2">
      <c r="A392" s="34"/>
      <c r="B392" s="37"/>
      <c r="C392" s="36"/>
      <c r="D392" s="64"/>
      <c r="E392" s="35"/>
      <c r="F392" s="95"/>
      <c r="G392" s="95"/>
      <c r="H392" s="93">
        <f t="shared" si="210"/>
        <v>0</v>
      </c>
      <c r="I392" s="93">
        <f t="shared" si="211"/>
        <v>0</v>
      </c>
      <c r="J392" s="93">
        <f t="shared" si="212"/>
        <v>0</v>
      </c>
      <c r="K392" s="94">
        <f t="shared" si="213"/>
        <v>0</v>
      </c>
    </row>
    <row r="393" spans="1:11" s="2" customFormat="1" outlineLevel="2">
      <c r="A393" s="34"/>
      <c r="B393" s="37"/>
      <c r="C393" s="36"/>
      <c r="D393" s="64"/>
      <c r="E393" s="35"/>
      <c r="F393" s="95"/>
      <c r="G393" s="95"/>
      <c r="H393" s="93">
        <f t="shared" si="210"/>
        <v>0</v>
      </c>
      <c r="I393" s="93">
        <f t="shared" si="211"/>
        <v>0</v>
      </c>
      <c r="J393" s="93">
        <f t="shared" si="212"/>
        <v>0</v>
      </c>
      <c r="K393" s="94">
        <f t="shared" si="213"/>
        <v>0</v>
      </c>
    </row>
    <row r="394" spans="1:11">
      <c r="A394" s="380" t="s">
        <v>470</v>
      </c>
      <c r="B394" s="381"/>
      <c r="C394" s="381"/>
      <c r="D394" s="382"/>
      <c r="E394" s="56"/>
      <c r="F394" s="88"/>
      <c r="G394" s="88"/>
      <c r="H394" s="88"/>
      <c r="I394" s="88"/>
      <c r="J394" s="88"/>
      <c r="K394" s="89">
        <f>SUM(K395:K432)-K432</f>
        <v>0</v>
      </c>
    </row>
    <row r="395" spans="1:11" s="14" customFormat="1" ht="17" outlineLevel="1">
      <c r="A395" s="13" t="s">
        <v>10</v>
      </c>
      <c r="B395" s="38"/>
      <c r="C395" s="67"/>
      <c r="D395" s="70"/>
      <c r="E395" s="9"/>
      <c r="F395" s="100"/>
      <c r="G395" s="100"/>
      <c r="H395" s="90">
        <f t="shared" ref="H395:H423" si="226">F395+G395</f>
        <v>0</v>
      </c>
      <c r="I395" s="90">
        <f t="shared" ref="I395:I423" si="227">$E395*F395</f>
        <v>0</v>
      </c>
      <c r="J395" s="90">
        <f t="shared" ref="J395:J423" si="228">$E395*G395</f>
        <v>0</v>
      </c>
      <c r="K395" s="91">
        <f t="shared" ref="K395:K423" si="229">I395+J395</f>
        <v>0</v>
      </c>
    </row>
    <row r="396" spans="1:11" s="14" customFormat="1" ht="17" outlineLevel="1">
      <c r="A396" s="13" t="s">
        <v>12</v>
      </c>
      <c r="B396" s="38"/>
      <c r="C396" s="67"/>
      <c r="D396" s="70"/>
      <c r="E396" s="9"/>
      <c r="F396" s="100"/>
      <c r="G396" s="100"/>
      <c r="H396" s="90">
        <f t="shared" si="226"/>
        <v>0</v>
      </c>
      <c r="I396" s="90">
        <f t="shared" si="227"/>
        <v>0</v>
      </c>
      <c r="J396" s="90">
        <f t="shared" si="228"/>
        <v>0</v>
      </c>
      <c r="K396" s="91">
        <f t="shared" si="229"/>
        <v>0</v>
      </c>
    </row>
    <row r="397" spans="1:11" s="14" customFormat="1" ht="17" outlineLevel="1">
      <c r="A397" s="13" t="s">
        <v>13</v>
      </c>
      <c r="B397" s="38"/>
      <c r="C397" s="67"/>
      <c r="D397" s="70"/>
      <c r="E397" s="9"/>
      <c r="F397" s="100"/>
      <c r="G397" s="100"/>
      <c r="H397" s="90">
        <f t="shared" si="226"/>
        <v>0</v>
      </c>
      <c r="I397" s="90">
        <f t="shared" si="227"/>
        <v>0</v>
      </c>
      <c r="J397" s="90">
        <f t="shared" si="228"/>
        <v>0</v>
      </c>
      <c r="K397" s="91">
        <f t="shared" si="229"/>
        <v>0</v>
      </c>
    </row>
    <row r="398" spans="1:11" s="14" customFormat="1" ht="17" outlineLevel="1">
      <c r="A398" s="13" t="s">
        <v>7</v>
      </c>
      <c r="B398" s="38"/>
      <c r="C398" s="67"/>
      <c r="D398" s="70"/>
      <c r="E398" s="9"/>
      <c r="F398" s="100"/>
      <c r="G398" s="100"/>
      <c r="H398" s="90">
        <f t="shared" si="226"/>
        <v>0</v>
      </c>
      <c r="I398" s="90">
        <f t="shared" si="227"/>
        <v>0</v>
      </c>
      <c r="J398" s="90">
        <f t="shared" si="228"/>
        <v>0</v>
      </c>
      <c r="K398" s="91">
        <f t="shared" si="229"/>
        <v>0</v>
      </c>
    </row>
    <row r="399" spans="1:11" s="14" customFormat="1" ht="17" outlineLevel="1">
      <c r="A399" s="13" t="s">
        <v>8</v>
      </c>
      <c r="B399" s="38"/>
      <c r="C399" s="67"/>
      <c r="D399" s="70"/>
      <c r="E399" s="9"/>
      <c r="F399" s="100"/>
      <c r="G399" s="100"/>
      <c r="H399" s="90">
        <f t="shared" si="226"/>
        <v>0</v>
      </c>
      <c r="I399" s="90">
        <f t="shared" si="227"/>
        <v>0</v>
      </c>
      <c r="J399" s="90">
        <f t="shared" si="228"/>
        <v>0</v>
      </c>
      <c r="K399" s="91">
        <f t="shared" si="229"/>
        <v>0</v>
      </c>
    </row>
    <row r="400" spans="1:11" s="14" customFormat="1" ht="17" outlineLevel="1">
      <c r="A400" s="13" t="s">
        <v>6</v>
      </c>
      <c r="B400" s="38"/>
      <c r="C400" s="67"/>
      <c r="D400" s="70"/>
      <c r="E400" s="9"/>
      <c r="F400" s="100"/>
      <c r="G400" s="100"/>
      <c r="H400" s="90">
        <f t="shared" si="226"/>
        <v>0</v>
      </c>
      <c r="I400" s="90">
        <f t="shared" si="227"/>
        <v>0</v>
      </c>
      <c r="J400" s="90">
        <f t="shared" si="228"/>
        <v>0</v>
      </c>
      <c r="K400" s="91">
        <f t="shared" si="229"/>
        <v>0</v>
      </c>
    </row>
    <row r="401" spans="1:11" s="14" customFormat="1" ht="17" outlineLevel="1">
      <c r="A401" s="13" t="s">
        <v>9</v>
      </c>
      <c r="B401" s="38"/>
      <c r="C401" s="67"/>
      <c r="D401" s="70"/>
      <c r="E401" s="9"/>
      <c r="F401" s="100"/>
      <c r="G401" s="100"/>
      <c r="H401" s="90">
        <f t="shared" si="226"/>
        <v>0</v>
      </c>
      <c r="I401" s="90">
        <f t="shared" si="227"/>
        <v>0</v>
      </c>
      <c r="J401" s="90">
        <f t="shared" si="228"/>
        <v>0</v>
      </c>
      <c r="K401" s="91">
        <f t="shared" si="229"/>
        <v>0</v>
      </c>
    </row>
    <row r="402" spans="1:11" s="14" customFormat="1" ht="17" outlineLevel="1">
      <c r="A402" s="13" t="s">
        <v>109</v>
      </c>
      <c r="B402" s="38"/>
      <c r="C402" s="67"/>
      <c r="D402" s="70"/>
      <c r="E402" s="9"/>
      <c r="F402" s="100"/>
      <c r="G402" s="100"/>
      <c r="H402" s="90">
        <f t="shared" si="226"/>
        <v>0</v>
      </c>
      <c r="I402" s="90">
        <f t="shared" si="227"/>
        <v>0</v>
      </c>
      <c r="J402" s="90">
        <f t="shared" si="228"/>
        <v>0</v>
      </c>
      <c r="K402" s="91">
        <f t="shared" si="229"/>
        <v>0</v>
      </c>
    </row>
    <row r="403" spans="1:11" s="14" customFormat="1" ht="17" outlineLevel="1">
      <c r="A403" s="13" t="s">
        <v>432</v>
      </c>
      <c r="B403" s="38"/>
      <c r="C403" s="67"/>
      <c r="D403" s="70"/>
      <c r="E403" s="9"/>
      <c r="F403" s="100"/>
      <c r="G403" s="100"/>
      <c r="H403" s="90">
        <f t="shared" si="226"/>
        <v>0</v>
      </c>
      <c r="I403" s="90">
        <f t="shared" si="227"/>
        <v>0</v>
      </c>
      <c r="J403" s="90">
        <f t="shared" si="228"/>
        <v>0</v>
      </c>
      <c r="K403" s="91">
        <f t="shared" si="229"/>
        <v>0</v>
      </c>
    </row>
    <row r="404" spans="1:11" s="14" customFormat="1" ht="17" outlineLevel="1">
      <c r="A404" s="13" t="s">
        <v>433</v>
      </c>
      <c r="B404" s="38"/>
      <c r="C404" s="67"/>
      <c r="D404" s="70"/>
      <c r="E404" s="9"/>
      <c r="F404" s="100"/>
      <c r="G404" s="100"/>
      <c r="H404" s="90">
        <f t="shared" si="226"/>
        <v>0</v>
      </c>
      <c r="I404" s="90">
        <f t="shared" si="227"/>
        <v>0</v>
      </c>
      <c r="J404" s="90">
        <f t="shared" si="228"/>
        <v>0</v>
      </c>
      <c r="K404" s="91">
        <f t="shared" si="229"/>
        <v>0</v>
      </c>
    </row>
    <row r="405" spans="1:11" s="14" customFormat="1" ht="17" outlineLevel="1">
      <c r="A405" s="13" t="s">
        <v>434</v>
      </c>
      <c r="B405" s="38"/>
      <c r="C405" s="67"/>
      <c r="D405" s="70"/>
      <c r="E405" s="9"/>
      <c r="F405" s="100"/>
      <c r="G405" s="100"/>
      <c r="H405" s="90">
        <f t="shared" si="226"/>
        <v>0</v>
      </c>
      <c r="I405" s="90">
        <f t="shared" si="227"/>
        <v>0</v>
      </c>
      <c r="J405" s="90">
        <f t="shared" si="228"/>
        <v>0</v>
      </c>
      <c r="K405" s="91">
        <f t="shared" si="229"/>
        <v>0</v>
      </c>
    </row>
    <row r="406" spans="1:11" s="14" customFormat="1" ht="17" outlineLevel="1">
      <c r="A406" s="13" t="s">
        <v>435</v>
      </c>
      <c r="B406" s="38"/>
      <c r="C406" s="67"/>
      <c r="D406" s="70"/>
      <c r="E406" s="9"/>
      <c r="F406" s="100"/>
      <c r="G406" s="100"/>
      <c r="H406" s="90">
        <f t="shared" si="226"/>
        <v>0</v>
      </c>
      <c r="I406" s="90">
        <f t="shared" si="227"/>
        <v>0</v>
      </c>
      <c r="J406" s="90">
        <f t="shared" si="228"/>
        <v>0</v>
      </c>
      <c r="K406" s="91">
        <f t="shared" si="229"/>
        <v>0</v>
      </c>
    </row>
    <row r="407" spans="1:11" s="14" customFormat="1" ht="17" outlineLevel="1">
      <c r="A407" s="13" t="s">
        <v>436</v>
      </c>
      <c r="B407" s="38"/>
      <c r="C407" s="67"/>
      <c r="D407" s="70"/>
      <c r="E407" s="9"/>
      <c r="F407" s="100"/>
      <c r="G407" s="100"/>
      <c r="H407" s="90">
        <f t="shared" si="226"/>
        <v>0</v>
      </c>
      <c r="I407" s="90">
        <f t="shared" si="227"/>
        <v>0</v>
      </c>
      <c r="J407" s="90">
        <f t="shared" si="228"/>
        <v>0</v>
      </c>
      <c r="K407" s="91">
        <f t="shared" si="229"/>
        <v>0</v>
      </c>
    </row>
    <row r="408" spans="1:11" s="14" customFormat="1" ht="17" outlineLevel="1">
      <c r="A408" s="13" t="s">
        <v>437</v>
      </c>
      <c r="B408" s="38"/>
      <c r="C408" s="67"/>
      <c r="D408" s="70"/>
      <c r="E408" s="9"/>
      <c r="F408" s="100"/>
      <c r="G408" s="100"/>
      <c r="H408" s="90">
        <f t="shared" si="226"/>
        <v>0</v>
      </c>
      <c r="I408" s="90">
        <f t="shared" si="227"/>
        <v>0</v>
      </c>
      <c r="J408" s="90">
        <f t="shared" si="228"/>
        <v>0</v>
      </c>
      <c r="K408" s="91">
        <f t="shared" si="229"/>
        <v>0</v>
      </c>
    </row>
    <row r="409" spans="1:11" s="14" customFormat="1" ht="17" outlineLevel="1">
      <c r="A409" s="13" t="s">
        <v>438</v>
      </c>
      <c r="B409" s="38"/>
      <c r="C409" s="67"/>
      <c r="D409" s="70"/>
      <c r="E409" s="9"/>
      <c r="F409" s="100"/>
      <c r="G409" s="100"/>
      <c r="H409" s="90">
        <f t="shared" si="226"/>
        <v>0</v>
      </c>
      <c r="I409" s="90">
        <f t="shared" si="227"/>
        <v>0</v>
      </c>
      <c r="J409" s="90">
        <f t="shared" si="228"/>
        <v>0</v>
      </c>
      <c r="K409" s="91">
        <f t="shared" si="229"/>
        <v>0</v>
      </c>
    </row>
    <row r="410" spans="1:11" s="14" customFormat="1" ht="17" outlineLevel="1">
      <c r="A410" s="13" t="s">
        <v>439</v>
      </c>
      <c r="B410" s="38"/>
      <c r="C410" s="67"/>
      <c r="D410" s="70"/>
      <c r="E410" s="9"/>
      <c r="F410" s="100"/>
      <c r="G410" s="100"/>
      <c r="H410" s="90">
        <f t="shared" si="226"/>
        <v>0</v>
      </c>
      <c r="I410" s="90">
        <f t="shared" si="227"/>
        <v>0</v>
      </c>
      <c r="J410" s="90">
        <f t="shared" si="228"/>
        <v>0</v>
      </c>
      <c r="K410" s="91">
        <f t="shared" si="229"/>
        <v>0</v>
      </c>
    </row>
    <row r="411" spans="1:11" s="14" customFormat="1" ht="17" outlineLevel="1">
      <c r="A411" s="13" t="s">
        <v>440</v>
      </c>
      <c r="B411" s="38"/>
      <c r="C411" s="67"/>
      <c r="D411" s="70"/>
      <c r="E411" s="9"/>
      <c r="F411" s="100"/>
      <c r="G411" s="100"/>
      <c r="H411" s="90">
        <f t="shared" si="226"/>
        <v>0</v>
      </c>
      <c r="I411" s="90">
        <f t="shared" si="227"/>
        <v>0</v>
      </c>
      <c r="J411" s="90">
        <f t="shared" si="228"/>
        <v>0</v>
      </c>
      <c r="K411" s="91">
        <f t="shared" si="229"/>
        <v>0</v>
      </c>
    </row>
    <row r="412" spans="1:11" s="14" customFormat="1" ht="17" outlineLevel="1">
      <c r="A412" s="13" t="s">
        <v>441</v>
      </c>
      <c r="B412" s="38"/>
      <c r="C412" s="67"/>
      <c r="D412" s="70"/>
      <c r="E412" s="9"/>
      <c r="F412" s="100"/>
      <c r="G412" s="100"/>
      <c r="H412" s="90">
        <f t="shared" si="226"/>
        <v>0</v>
      </c>
      <c r="I412" s="90">
        <f t="shared" si="227"/>
        <v>0</v>
      </c>
      <c r="J412" s="90">
        <f t="shared" si="228"/>
        <v>0</v>
      </c>
      <c r="K412" s="91">
        <f t="shared" si="229"/>
        <v>0</v>
      </c>
    </row>
    <row r="413" spans="1:11" s="14" customFormat="1" ht="17" outlineLevel="1">
      <c r="A413" s="13" t="s">
        <v>442</v>
      </c>
      <c r="B413" s="38"/>
      <c r="C413" s="67"/>
      <c r="D413" s="70"/>
      <c r="E413" s="9"/>
      <c r="F413" s="100"/>
      <c r="G413" s="100"/>
      <c r="H413" s="90">
        <f t="shared" si="226"/>
        <v>0</v>
      </c>
      <c r="I413" s="90">
        <f t="shared" si="227"/>
        <v>0</v>
      </c>
      <c r="J413" s="90">
        <f t="shared" si="228"/>
        <v>0</v>
      </c>
      <c r="K413" s="91">
        <f t="shared" si="229"/>
        <v>0</v>
      </c>
    </row>
    <row r="414" spans="1:11" s="14" customFormat="1" ht="17" outlineLevel="1">
      <c r="A414" s="13" t="s">
        <v>443</v>
      </c>
      <c r="B414" s="38"/>
      <c r="C414" s="67"/>
      <c r="D414" s="70"/>
      <c r="E414" s="9"/>
      <c r="F414" s="100"/>
      <c r="G414" s="100"/>
      <c r="H414" s="90">
        <f t="shared" si="226"/>
        <v>0</v>
      </c>
      <c r="I414" s="90">
        <f t="shared" si="227"/>
        <v>0</v>
      </c>
      <c r="J414" s="90">
        <f t="shared" si="228"/>
        <v>0</v>
      </c>
      <c r="K414" s="91">
        <f t="shared" si="229"/>
        <v>0</v>
      </c>
    </row>
    <row r="415" spans="1:11" s="14" customFormat="1" ht="17" outlineLevel="1">
      <c r="A415" s="13" t="s">
        <v>444</v>
      </c>
      <c r="B415" s="38"/>
      <c r="C415" s="67"/>
      <c r="D415" s="70"/>
      <c r="E415" s="9"/>
      <c r="F415" s="100"/>
      <c r="G415" s="100"/>
      <c r="H415" s="90">
        <f t="shared" si="226"/>
        <v>0</v>
      </c>
      <c r="I415" s="90">
        <f t="shared" si="227"/>
        <v>0</v>
      </c>
      <c r="J415" s="90">
        <f t="shared" si="228"/>
        <v>0</v>
      </c>
      <c r="K415" s="91">
        <f t="shared" si="229"/>
        <v>0</v>
      </c>
    </row>
    <row r="416" spans="1:11" s="14" customFormat="1" ht="17" outlineLevel="1">
      <c r="A416" s="13" t="s">
        <v>445</v>
      </c>
      <c r="B416" s="38"/>
      <c r="C416" s="67"/>
      <c r="D416" s="70"/>
      <c r="E416" s="9"/>
      <c r="F416" s="100"/>
      <c r="G416" s="100"/>
      <c r="H416" s="90">
        <f t="shared" si="226"/>
        <v>0</v>
      </c>
      <c r="I416" s="90">
        <f t="shared" si="227"/>
        <v>0</v>
      </c>
      <c r="J416" s="90">
        <f t="shared" si="228"/>
        <v>0</v>
      </c>
      <c r="K416" s="91">
        <f t="shared" si="229"/>
        <v>0</v>
      </c>
    </row>
    <row r="417" spans="1:11" s="14" customFormat="1" ht="17" outlineLevel="1">
      <c r="A417" s="13" t="s">
        <v>446</v>
      </c>
      <c r="B417" s="38"/>
      <c r="C417" s="67"/>
      <c r="D417" s="70"/>
      <c r="E417" s="9"/>
      <c r="F417" s="100"/>
      <c r="G417" s="100"/>
      <c r="H417" s="90">
        <f t="shared" si="226"/>
        <v>0</v>
      </c>
      <c r="I417" s="90">
        <f t="shared" si="227"/>
        <v>0</v>
      </c>
      <c r="J417" s="90">
        <f t="shared" si="228"/>
        <v>0</v>
      </c>
      <c r="K417" s="91">
        <f t="shared" si="229"/>
        <v>0</v>
      </c>
    </row>
    <row r="418" spans="1:11" s="14" customFormat="1" ht="17" outlineLevel="1">
      <c r="A418" s="13" t="s">
        <v>447</v>
      </c>
      <c r="B418" s="38"/>
      <c r="C418" s="67"/>
      <c r="D418" s="70"/>
      <c r="E418" s="9"/>
      <c r="F418" s="100"/>
      <c r="G418" s="100"/>
      <c r="H418" s="90">
        <f t="shared" si="226"/>
        <v>0</v>
      </c>
      <c r="I418" s="90">
        <f t="shared" si="227"/>
        <v>0</v>
      </c>
      <c r="J418" s="90">
        <f t="shared" si="228"/>
        <v>0</v>
      </c>
      <c r="K418" s="91">
        <f t="shared" si="229"/>
        <v>0</v>
      </c>
    </row>
    <row r="419" spans="1:11" s="14" customFormat="1" ht="17" outlineLevel="1">
      <c r="A419" s="13" t="s">
        <v>448</v>
      </c>
      <c r="B419" s="38"/>
      <c r="C419" s="67"/>
      <c r="D419" s="70"/>
      <c r="E419" s="9"/>
      <c r="F419" s="100"/>
      <c r="G419" s="100"/>
      <c r="H419" s="90">
        <f t="shared" si="226"/>
        <v>0</v>
      </c>
      <c r="I419" s="90">
        <f t="shared" si="227"/>
        <v>0</v>
      </c>
      <c r="J419" s="90">
        <f t="shared" si="228"/>
        <v>0</v>
      </c>
      <c r="K419" s="91">
        <f t="shared" si="229"/>
        <v>0</v>
      </c>
    </row>
    <row r="420" spans="1:11" s="14" customFormat="1" ht="17" outlineLevel="1">
      <c r="A420" s="13" t="s">
        <v>449</v>
      </c>
      <c r="B420" s="38"/>
      <c r="C420" s="67"/>
      <c r="D420" s="70"/>
      <c r="E420" s="9"/>
      <c r="F420" s="100"/>
      <c r="G420" s="100"/>
      <c r="H420" s="90">
        <f t="shared" si="226"/>
        <v>0</v>
      </c>
      <c r="I420" s="90">
        <f t="shared" si="227"/>
        <v>0</v>
      </c>
      <c r="J420" s="90">
        <f t="shared" si="228"/>
        <v>0</v>
      </c>
      <c r="K420" s="91">
        <f t="shared" si="229"/>
        <v>0</v>
      </c>
    </row>
    <row r="421" spans="1:11" s="14" customFormat="1" ht="17" outlineLevel="1">
      <c r="A421" s="13" t="s">
        <v>450</v>
      </c>
      <c r="B421" s="38"/>
      <c r="C421" s="67"/>
      <c r="D421" s="70"/>
      <c r="E421" s="9"/>
      <c r="F421" s="100"/>
      <c r="G421" s="100"/>
      <c r="H421" s="90">
        <f t="shared" si="226"/>
        <v>0</v>
      </c>
      <c r="I421" s="90">
        <f t="shared" si="227"/>
        <v>0</v>
      </c>
      <c r="J421" s="90">
        <f t="shared" si="228"/>
        <v>0</v>
      </c>
      <c r="K421" s="91">
        <f t="shared" si="229"/>
        <v>0</v>
      </c>
    </row>
    <row r="422" spans="1:11" s="14" customFormat="1" ht="17" outlineLevel="1">
      <c r="A422" s="13" t="s">
        <v>451</v>
      </c>
      <c r="B422" s="38"/>
      <c r="C422" s="67"/>
      <c r="D422" s="70"/>
      <c r="E422" s="9"/>
      <c r="F422" s="100"/>
      <c r="G422" s="100"/>
      <c r="H422" s="90">
        <f t="shared" si="226"/>
        <v>0</v>
      </c>
      <c r="I422" s="90">
        <f t="shared" si="227"/>
        <v>0</v>
      </c>
      <c r="J422" s="90">
        <f t="shared" si="228"/>
        <v>0</v>
      </c>
      <c r="K422" s="91">
        <f t="shared" si="229"/>
        <v>0</v>
      </c>
    </row>
    <row r="423" spans="1:11" s="14" customFormat="1" ht="17" outlineLevel="1">
      <c r="A423" s="13" t="s">
        <v>452</v>
      </c>
      <c r="B423" s="38"/>
      <c r="C423" s="67"/>
      <c r="D423" s="70"/>
      <c r="E423" s="9"/>
      <c r="F423" s="100"/>
      <c r="G423" s="100"/>
      <c r="H423" s="90">
        <f t="shared" si="226"/>
        <v>0</v>
      </c>
      <c r="I423" s="90">
        <f t="shared" si="227"/>
        <v>0</v>
      </c>
      <c r="J423" s="90">
        <f t="shared" si="228"/>
        <v>0</v>
      </c>
      <c r="K423" s="91">
        <f t="shared" si="229"/>
        <v>0</v>
      </c>
    </row>
    <row r="424" spans="1:11" s="14" customFormat="1" ht="17" outlineLevel="1">
      <c r="A424" s="13" t="s">
        <v>453</v>
      </c>
      <c r="B424" s="38"/>
      <c r="C424" s="67"/>
      <c r="D424" s="70"/>
      <c r="E424" s="9"/>
      <c r="F424" s="100"/>
      <c r="G424" s="100"/>
      <c r="H424" s="90">
        <f t="shared" ref="H424:H430" si="230">F424+G424</f>
        <v>0</v>
      </c>
      <c r="I424" s="90">
        <f t="shared" ref="I424:I430" si="231">$E424*F424</f>
        <v>0</v>
      </c>
      <c r="J424" s="90">
        <f t="shared" ref="J424:J430" si="232">$E424*G424</f>
        <v>0</v>
      </c>
      <c r="K424" s="91">
        <f t="shared" ref="K424:K430" si="233">I424+J424</f>
        <v>0</v>
      </c>
    </row>
    <row r="425" spans="1:11" s="5" customFormat="1" ht="17" outlineLevel="1">
      <c r="A425" s="29"/>
      <c r="B425" s="25" t="s">
        <v>454</v>
      </c>
      <c r="C425" s="27"/>
      <c r="D425" s="63"/>
      <c r="E425" s="26"/>
      <c r="F425" s="97"/>
      <c r="G425" s="97"/>
      <c r="H425" s="96">
        <f t="shared" si="230"/>
        <v>0</v>
      </c>
      <c r="I425" s="96">
        <f t="shared" si="231"/>
        <v>0</v>
      </c>
      <c r="J425" s="96">
        <f t="shared" si="232"/>
        <v>0</v>
      </c>
      <c r="K425" s="96">
        <f t="shared" si="233"/>
        <v>0</v>
      </c>
    </row>
    <row r="426" spans="1:11" s="14" customFormat="1" outlineLevel="1">
      <c r="A426" s="13"/>
      <c r="B426" s="38"/>
      <c r="C426" s="67"/>
      <c r="D426" s="70"/>
      <c r="E426" s="6"/>
      <c r="F426" s="101"/>
      <c r="G426" s="101"/>
      <c r="H426" s="90">
        <f t="shared" si="230"/>
        <v>0</v>
      </c>
      <c r="I426" s="90">
        <f t="shared" si="231"/>
        <v>0</v>
      </c>
      <c r="J426" s="90">
        <f t="shared" si="232"/>
        <v>0</v>
      </c>
      <c r="K426" s="91">
        <f t="shared" si="233"/>
        <v>0</v>
      </c>
    </row>
    <row r="427" spans="1:11" s="14" customFormat="1" outlineLevel="1">
      <c r="A427" s="13"/>
      <c r="B427" s="38"/>
      <c r="C427" s="67"/>
      <c r="D427" s="70"/>
      <c r="E427" s="6"/>
      <c r="F427" s="101"/>
      <c r="G427" s="101"/>
      <c r="H427" s="90">
        <f t="shared" si="230"/>
        <v>0</v>
      </c>
      <c r="I427" s="90">
        <f t="shared" si="231"/>
        <v>0</v>
      </c>
      <c r="J427" s="90">
        <f t="shared" si="232"/>
        <v>0</v>
      </c>
      <c r="K427" s="91">
        <f t="shared" si="233"/>
        <v>0</v>
      </c>
    </row>
    <row r="428" spans="1:11" s="14" customFormat="1" outlineLevel="1">
      <c r="A428" s="13"/>
      <c r="B428" s="38"/>
      <c r="C428" s="67"/>
      <c r="D428" s="70"/>
      <c r="E428" s="6"/>
      <c r="F428" s="101"/>
      <c r="G428" s="101"/>
      <c r="H428" s="90">
        <f t="shared" si="230"/>
        <v>0</v>
      </c>
      <c r="I428" s="90">
        <f t="shared" si="231"/>
        <v>0</v>
      </c>
      <c r="J428" s="90">
        <f t="shared" si="232"/>
        <v>0</v>
      </c>
      <c r="K428" s="91">
        <f t="shared" si="233"/>
        <v>0</v>
      </c>
    </row>
    <row r="429" spans="1:11" s="14" customFormat="1" outlineLevel="1">
      <c r="A429" s="13"/>
      <c r="B429" s="38"/>
      <c r="C429" s="67"/>
      <c r="D429" s="70"/>
      <c r="E429" s="6"/>
      <c r="F429" s="101"/>
      <c r="G429" s="101"/>
      <c r="H429" s="90">
        <f t="shared" si="230"/>
        <v>0</v>
      </c>
      <c r="I429" s="90">
        <f t="shared" si="231"/>
        <v>0</v>
      </c>
      <c r="J429" s="90">
        <f t="shared" si="232"/>
        <v>0</v>
      </c>
      <c r="K429" s="91">
        <f t="shared" si="233"/>
        <v>0</v>
      </c>
    </row>
    <row r="430" spans="1:11" s="14" customFormat="1" outlineLevel="1">
      <c r="A430" s="13"/>
      <c r="B430" s="38"/>
      <c r="C430" s="67"/>
      <c r="D430" s="70"/>
      <c r="E430" s="6"/>
      <c r="F430" s="101"/>
      <c r="G430" s="101"/>
      <c r="H430" s="90">
        <f t="shared" si="230"/>
        <v>0</v>
      </c>
      <c r="I430" s="90">
        <f t="shared" si="231"/>
        <v>0</v>
      </c>
      <c r="J430" s="90">
        <f t="shared" si="232"/>
        <v>0</v>
      </c>
      <c r="K430" s="91">
        <f t="shared" si="233"/>
        <v>0</v>
      </c>
    </row>
    <row r="431" spans="1:11" s="14" customFormat="1" outlineLevel="1">
      <c r="A431" s="13"/>
      <c r="B431" s="38"/>
      <c r="C431" s="67"/>
      <c r="D431" s="70"/>
      <c r="E431" s="6"/>
      <c r="F431" s="101"/>
      <c r="G431" s="101"/>
      <c r="H431" s="90">
        <f t="shared" ref="H431" si="234">F431+G431</f>
        <v>0</v>
      </c>
      <c r="I431" s="90">
        <f t="shared" ref="I431" si="235">E431*F431</f>
        <v>0</v>
      </c>
      <c r="J431" s="90">
        <f t="shared" ref="J431" si="236">E431*G431</f>
        <v>0</v>
      </c>
      <c r="K431" s="91">
        <f t="shared" ref="K431" si="237">I431+J431</f>
        <v>0</v>
      </c>
    </row>
    <row r="432" spans="1:11" ht="15.75" customHeight="1">
      <c r="A432" s="380" t="s">
        <v>471</v>
      </c>
      <c r="B432" s="381"/>
      <c r="C432" s="381"/>
      <c r="D432" s="382"/>
      <c r="E432" s="56"/>
      <c r="F432" s="88"/>
      <c r="G432" s="88"/>
      <c r="H432" s="88"/>
      <c r="I432" s="88"/>
      <c r="J432" s="88"/>
      <c r="K432" s="89">
        <f>K433+K441+K470+K486+K506+K524+K539</f>
        <v>0</v>
      </c>
    </row>
    <row r="433" spans="1:11" s="14" customFormat="1" ht="17" outlineLevel="1">
      <c r="A433" s="13" t="s">
        <v>10</v>
      </c>
      <c r="B433" s="30" t="s">
        <v>40</v>
      </c>
      <c r="C433" s="67"/>
      <c r="D433" s="59" t="s">
        <v>11</v>
      </c>
      <c r="E433" s="44">
        <f>IF((+E434+E435)&gt;0,1,0)</f>
        <v>0</v>
      </c>
      <c r="F433" s="90">
        <f>IF(E433&gt;0,I433/E433,0)</f>
        <v>0</v>
      </c>
      <c r="G433" s="90">
        <f>IF(E433&gt;0,J433/E433,0)</f>
        <v>0</v>
      </c>
      <c r="H433" s="90">
        <f>F433+G433</f>
        <v>0</v>
      </c>
      <c r="I433" s="90">
        <f>SUM(I434:I440)</f>
        <v>0</v>
      </c>
      <c r="J433" s="90">
        <f>SUM(J434:J440)</f>
        <v>0</v>
      </c>
      <c r="K433" s="91">
        <f>I433+J433</f>
        <v>0</v>
      </c>
    </row>
    <row r="434" spans="1:11" ht="17" outlineLevel="2">
      <c r="A434" s="39" t="s">
        <v>49</v>
      </c>
      <c r="B434" s="31" t="s">
        <v>42</v>
      </c>
      <c r="C434" s="68"/>
      <c r="D434" s="60" t="s">
        <v>39</v>
      </c>
      <c r="E434" s="8"/>
      <c r="F434" s="92"/>
      <c r="G434" s="92"/>
      <c r="H434" s="93">
        <f t="shared" ref="H434:H440" si="238">F434+G434</f>
        <v>0</v>
      </c>
      <c r="I434" s="93">
        <f>$E434*F434</f>
        <v>0</v>
      </c>
      <c r="J434" s="93">
        <f>$E434*G434</f>
        <v>0</v>
      </c>
      <c r="K434" s="94">
        <f t="shared" ref="K434:K440" si="239">I434+J434</f>
        <v>0</v>
      </c>
    </row>
    <row r="435" spans="1:11" ht="17" outlineLevel="2">
      <c r="A435" s="39" t="s">
        <v>50</v>
      </c>
      <c r="B435" s="31" t="s">
        <v>41</v>
      </c>
      <c r="C435" s="68"/>
      <c r="D435" s="60" t="s">
        <v>25</v>
      </c>
      <c r="E435" s="8"/>
      <c r="F435" s="92"/>
      <c r="G435" s="92"/>
      <c r="H435" s="93">
        <f t="shared" si="238"/>
        <v>0</v>
      </c>
      <c r="I435" s="93">
        <f>$E435*F435</f>
        <v>0</v>
      </c>
      <c r="J435" s="93">
        <f>$E435*G435</f>
        <v>0</v>
      </c>
      <c r="K435" s="94">
        <f t="shared" si="239"/>
        <v>0</v>
      </c>
    </row>
    <row r="436" spans="1:11" s="5" customFormat="1" ht="51" outlineLevel="2">
      <c r="A436" s="29"/>
      <c r="B436" s="25" t="s">
        <v>167</v>
      </c>
      <c r="C436" s="27"/>
      <c r="D436" s="63"/>
      <c r="E436" s="26"/>
      <c r="F436" s="97"/>
      <c r="G436" s="97"/>
      <c r="H436" s="96">
        <f t="shared" si="238"/>
        <v>0</v>
      </c>
      <c r="I436" s="96">
        <f t="shared" ref="I436:I440" si="240">E436*F436</f>
        <v>0</v>
      </c>
      <c r="J436" s="96">
        <f t="shared" ref="J436:J440" si="241">E436*G436</f>
        <v>0</v>
      </c>
      <c r="K436" s="96">
        <f t="shared" si="239"/>
        <v>0</v>
      </c>
    </row>
    <row r="437" spans="1:11" s="2" customFormat="1" outlineLevel="2">
      <c r="A437" s="29"/>
      <c r="B437" s="28"/>
      <c r="C437" s="27"/>
      <c r="D437" s="63"/>
      <c r="E437" s="26"/>
      <c r="F437" s="97"/>
      <c r="G437" s="97"/>
      <c r="H437" s="96">
        <f t="shared" si="238"/>
        <v>0</v>
      </c>
      <c r="I437" s="96">
        <f t="shared" si="240"/>
        <v>0</v>
      </c>
      <c r="J437" s="96">
        <f t="shared" si="241"/>
        <v>0</v>
      </c>
      <c r="K437" s="96">
        <f t="shared" si="239"/>
        <v>0</v>
      </c>
    </row>
    <row r="438" spans="1:11" s="2" customFormat="1" outlineLevel="2">
      <c r="A438" s="29"/>
      <c r="B438" s="28"/>
      <c r="C438" s="27"/>
      <c r="D438" s="63"/>
      <c r="E438" s="26"/>
      <c r="F438" s="97"/>
      <c r="G438" s="97"/>
      <c r="H438" s="96">
        <f t="shared" si="238"/>
        <v>0</v>
      </c>
      <c r="I438" s="96">
        <f t="shared" si="240"/>
        <v>0</v>
      </c>
      <c r="J438" s="96">
        <f t="shared" si="241"/>
        <v>0</v>
      </c>
      <c r="K438" s="96">
        <f t="shared" si="239"/>
        <v>0</v>
      </c>
    </row>
    <row r="439" spans="1:11" s="2" customFormat="1" outlineLevel="2">
      <c r="A439" s="29"/>
      <c r="B439" s="28"/>
      <c r="C439" s="27"/>
      <c r="D439" s="63"/>
      <c r="E439" s="26"/>
      <c r="F439" s="97"/>
      <c r="G439" s="97"/>
      <c r="H439" s="96">
        <f t="shared" si="238"/>
        <v>0</v>
      </c>
      <c r="I439" s="96">
        <f t="shared" si="240"/>
        <v>0</v>
      </c>
      <c r="J439" s="96">
        <f t="shared" si="241"/>
        <v>0</v>
      </c>
      <c r="K439" s="96">
        <f t="shared" si="239"/>
        <v>0</v>
      </c>
    </row>
    <row r="440" spans="1:11" s="2" customFormat="1" outlineLevel="2">
      <c r="A440" s="29"/>
      <c r="B440" s="28"/>
      <c r="C440" s="27"/>
      <c r="D440" s="63"/>
      <c r="E440" s="26"/>
      <c r="F440" s="97"/>
      <c r="G440" s="97"/>
      <c r="H440" s="96">
        <f t="shared" si="238"/>
        <v>0</v>
      </c>
      <c r="I440" s="96">
        <f t="shared" si="240"/>
        <v>0</v>
      </c>
      <c r="J440" s="96">
        <f t="shared" si="241"/>
        <v>0</v>
      </c>
      <c r="K440" s="96">
        <f t="shared" si="239"/>
        <v>0</v>
      </c>
    </row>
    <row r="441" spans="1:11" s="14" customFormat="1" ht="17" outlineLevel="1">
      <c r="A441" s="13" t="s">
        <v>12</v>
      </c>
      <c r="B441" s="30" t="s">
        <v>59</v>
      </c>
      <c r="C441" s="67"/>
      <c r="D441" s="59" t="s">
        <v>11</v>
      </c>
      <c r="E441" s="44">
        <f>IF((E442+E444+E445+E446+E447+E448+E450+E451+E453+E454+E455+E456+E458+E459+E460+E461)&gt;0,1,0)</f>
        <v>0</v>
      </c>
      <c r="F441" s="90">
        <f>IF(E441&gt;0,I441/E441,0)</f>
        <v>0</v>
      </c>
      <c r="G441" s="90">
        <f>IF(E441&gt;0,J441/E441,0)</f>
        <v>0</v>
      </c>
      <c r="H441" s="90">
        <f>F441+G441</f>
        <v>0</v>
      </c>
      <c r="I441" s="90">
        <f>SUM(I442:I470)-I470</f>
        <v>0</v>
      </c>
      <c r="J441" s="90">
        <f>SUM(J442:J470)-J470</f>
        <v>0</v>
      </c>
      <c r="K441" s="91">
        <f>I441+J441</f>
        <v>0</v>
      </c>
    </row>
    <row r="442" spans="1:11" ht="51" outlineLevel="2">
      <c r="A442" s="39" t="s">
        <v>107</v>
      </c>
      <c r="B442" s="31" t="s">
        <v>473</v>
      </c>
      <c r="C442" s="68"/>
      <c r="D442" s="60" t="s">
        <v>25</v>
      </c>
      <c r="E442" s="8"/>
      <c r="F442" s="92"/>
      <c r="G442" s="92"/>
      <c r="H442" s="93">
        <f>F442+G442</f>
        <v>0</v>
      </c>
      <c r="I442" s="93">
        <f t="shared" ref="I442" si="242">$E442*F442</f>
        <v>0</v>
      </c>
      <c r="J442" s="93">
        <f t="shared" ref="J442" si="243">$E442*G442</f>
        <v>0</v>
      </c>
      <c r="K442" s="94">
        <f>I442+J442</f>
        <v>0</v>
      </c>
    </row>
    <row r="443" spans="1:11" ht="17" outlineLevel="2">
      <c r="A443" s="39" t="s">
        <v>108</v>
      </c>
      <c r="B443" s="31" t="s">
        <v>53</v>
      </c>
      <c r="C443" s="68"/>
      <c r="D443" s="60" t="s">
        <v>25</v>
      </c>
      <c r="E443" s="15"/>
      <c r="F443" s="95"/>
      <c r="G443" s="95"/>
      <c r="H443" s="93"/>
      <c r="I443" s="93"/>
      <c r="J443" s="93"/>
      <c r="K443" s="94">
        <f>SUM(K444:K448)</f>
        <v>0</v>
      </c>
    </row>
    <row r="444" spans="1:11" s="5" customFormat="1" ht="17" outlineLevel="3">
      <c r="A444" s="41" t="s">
        <v>185</v>
      </c>
      <c r="B444" s="32" t="s">
        <v>27</v>
      </c>
      <c r="C444" s="68"/>
      <c r="D444" s="61" t="s">
        <v>25</v>
      </c>
      <c r="E444" s="8"/>
      <c r="F444" s="95"/>
      <c r="G444" s="92"/>
      <c r="H444" s="96">
        <f t="shared" ref="H444:H448" si="244">F444+G444</f>
        <v>0</v>
      </c>
      <c r="I444" s="96">
        <f t="shared" ref="I444:I448" si="245">$E444*F444</f>
        <v>0</v>
      </c>
      <c r="J444" s="96">
        <f t="shared" ref="J444:J448" si="246">$E444*G444</f>
        <v>0</v>
      </c>
      <c r="K444" s="94">
        <f t="shared" ref="K444:K448" si="247">I444+J444</f>
        <v>0</v>
      </c>
    </row>
    <row r="445" spans="1:11" s="5" customFormat="1" ht="17" outlineLevel="3">
      <c r="A445" s="41" t="s">
        <v>186</v>
      </c>
      <c r="B445" s="32" t="s">
        <v>28</v>
      </c>
      <c r="C445" s="68"/>
      <c r="D445" s="61" t="s">
        <v>25</v>
      </c>
      <c r="E445" s="8"/>
      <c r="F445" s="95"/>
      <c r="G445" s="92"/>
      <c r="H445" s="96">
        <f t="shared" si="244"/>
        <v>0</v>
      </c>
      <c r="I445" s="96">
        <f t="shared" si="245"/>
        <v>0</v>
      </c>
      <c r="J445" s="96">
        <f t="shared" si="246"/>
        <v>0</v>
      </c>
      <c r="K445" s="94">
        <f t="shared" si="247"/>
        <v>0</v>
      </c>
    </row>
    <row r="446" spans="1:11" s="5" customFormat="1" ht="17" outlineLevel="3">
      <c r="A446" s="41" t="s">
        <v>187</v>
      </c>
      <c r="B446" s="32" t="s">
        <v>29</v>
      </c>
      <c r="C446" s="68"/>
      <c r="D446" s="61" t="s">
        <v>25</v>
      </c>
      <c r="E446" s="8"/>
      <c r="F446" s="95"/>
      <c r="G446" s="92"/>
      <c r="H446" s="96">
        <f t="shared" si="244"/>
        <v>0</v>
      </c>
      <c r="I446" s="96">
        <f t="shared" si="245"/>
        <v>0</v>
      </c>
      <c r="J446" s="96">
        <f t="shared" si="246"/>
        <v>0</v>
      </c>
      <c r="K446" s="94">
        <f t="shared" si="247"/>
        <v>0</v>
      </c>
    </row>
    <row r="447" spans="1:11" s="5" customFormat="1" ht="17" outlineLevel="3">
      <c r="A447" s="41" t="s">
        <v>188</v>
      </c>
      <c r="B447" s="32" t="s">
        <v>43</v>
      </c>
      <c r="C447" s="68"/>
      <c r="D447" s="61" t="s">
        <v>25</v>
      </c>
      <c r="E447" s="8"/>
      <c r="F447" s="95"/>
      <c r="G447" s="92"/>
      <c r="H447" s="96">
        <f t="shared" si="244"/>
        <v>0</v>
      </c>
      <c r="I447" s="96">
        <f t="shared" si="245"/>
        <v>0</v>
      </c>
      <c r="J447" s="96">
        <f t="shared" si="246"/>
        <v>0</v>
      </c>
      <c r="K447" s="94">
        <f t="shared" si="247"/>
        <v>0</v>
      </c>
    </row>
    <row r="448" spans="1:11" s="5" customFormat="1" ht="17" outlineLevel="3">
      <c r="A448" s="41" t="s">
        <v>189</v>
      </c>
      <c r="B448" s="32" t="s">
        <v>44</v>
      </c>
      <c r="C448" s="68"/>
      <c r="D448" s="61" t="s">
        <v>25</v>
      </c>
      <c r="E448" s="8"/>
      <c r="F448" s="95"/>
      <c r="G448" s="92"/>
      <c r="H448" s="96">
        <f t="shared" si="244"/>
        <v>0</v>
      </c>
      <c r="I448" s="96">
        <f t="shared" si="245"/>
        <v>0</v>
      </c>
      <c r="J448" s="96">
        <f t="shared" si="246"/>
        <v>0</v>
      </c>
      <c r="K448" s="94">
        <f t="shared" si="247"/>
        <v>0</v>
      </c>
    </row>
    <row r="449" spans="1:11" s="5" customFormat="1" ht="17" outlineLevel="2">
      <c r="A449" s="39" t="s">
        <v>118</v>
      </c>
      <c r="B449" s="31" t="s">
        <v>38</v>
      </c>
      <c r="C449" s="68"/>
      <c r="D449" s="60" t="s">
        <v>25</v>
      </c>
      <c r="E449" s="15"/>
      <c r="F449" s="95"/>
      <c r="G449" s="95"/>
      <c r="H449" s="96"/>
      <c r="I449" s="96"/>
      <c r="J449" s="96"/>
      <c r="K449" s="94">
        <f>SUM(K450:K451)</f>
        <v>0</v>
      </c>
    </row>
    <row r="450" spans="1:11" s="5" customFormat="1" ht="17" outlineLevel="3">
      <c r="A450" s="41" t="s">
        <v>207</v>
      </c>
      <c r="B450" s="32" t="s">
        <v>54</v>
      </c>
      <c r="C450" s="68"/>
      <c r="D450" s="62" t="s">
        <v>25</v>
      </c>
      <c r="E450" s="8"/>
      <c r="F450" s="95"/>
      <c r="G450" s="92"/>
      <c r="H450" s="96">
        <f t="shared" ref="H450:H451" si="248">F450+G450</f>
        <v>0</v>
      </c>
      <c r="I450" s="96">
        <f>$E450*F450</f>
        <v>0</v>
      </c>
      <c r="J450" s="96">
        <f>$E450*G450</f>
        <v>0</v>
      </c>
      <c r="K450" s="94">
        <f t="shared" ref="K450:K451" si="249">I450+J450</f>
        <v>0</v>
      </c>
    </row>
    <row r="451" spans="1:11" s="5" customFormat="1" ht="17" outlineLevel="3">
      <c r="A451" s="41" t="s">
        <v>208</v>
      </c>
      <c r="B451" s="32" t="s">
        <v>55</v>
      </c>
      <c r="C451" s="68"/>
      <c r="D451" s="62" t="s">
        <v>25</v>
      </c>
      <c r="E451" s="8"/>
      <c r="F451" s="95"/>
      <c r="G451" s="92"/>
      <c r="H451" s="96">
        <f t="shared" si="248"/>
        <v>0</v>
      </c>
      <c r="I451" s="96">
        <f>$E451*F451</f>
        <v>0</v>
      </c>
      <c r="J451" s="96">
        <f>$E451*G451</f>
        <v>0</v>
      </c>
      <c r="K451" s="94">
        <f t="shared" si="249"/>
        <v>0</v>
      </c>
    </row>
    <row r="452" spans="1:11" s="16" customFormat="1" ht="17" outlineLevel="2">
      <c r="A452" s="39" t="s">
        <v>119</v>
      </c>
      <c r="B452" s="31" t="s">
        <v>67</v>
      </c>
      <c r="C452" s="68"/>
      <c r="D452" s="60" t="s">
        <v>25</v>
      </c>
      <c r="E452" s="15"/>
      <c r="F452" s="95"/>
      <c r="G452" s="95"/>
      <c r="H452" s="93"/>
      <c r="I452" s="93"/>
      <c r="J452" s="93"/>
      <c r="K452" s="94">
        <f>SUM(K453:K456)</f>
        <v>0</v>
      </c>
    </row>
    <row r="453" spans="1:11" s="2" customFormat="1" ht="34" outlineLevel="3">
      <c r="A453" s="41" t="s">
        <v>159</v>
      </c>
      <c r="B453" s="32" t="s">
        <v>36</v>
      </c>
      <c r="C453" s="68" t="s">
        <v>474</v>
      </c>
      <c r="D453" s="62" t="s">
        <v>25</v>
      </c>
      <c r="E453" s="8"/>
      <c r="F453" s="92"/>
      <c r="G453" s="92"/>
      <c r="H453" s="96">
        <f t="shared" ref="H453:H456" si="250">F453+G453</f>
        <v>0</v>
      </c>
      <c r="I453" s="96">
        <f t="shared" ref="I453:I456" si="251">$E453*F453</f>
        <v>0</v>
      </c>
      <c r="J453" s="96">
        <f t="shared" ref="J453:J456" si="252">$E453*G453</f>
        <v>0</v>
      </c>
      <c r="K453" s="94">
        <f t="shared" ref="K453:K456" si="253">I453+J453</f>
        <v>0</v>
      </c>
    </row>
    <row r="454" spans="1:11" s="2" customFormat="1" ht="17" outlineLevel="3">
      <c r="A454" s="41" t="s">
        <v>160</v>
      </c>
      <c r="B454" s="32" t="s">
        <v>37</v>
      </c>
      <c r="C454" s="68"/>
      <c r="D454" s="62" t="s">
        <v>25</v>
      </c>
      <c r="E454" s="8"/>
      <c r="F454" s="92"/>
      <c r="G454" s="92"/>
      <c r="H454" s="96">
        <f t="shared" si="250"/>
        <v>0</v>
      </c>
      <c r="I454" s="96">
        <f t="shared" si="251"/>
        <v>0</v>
      </c>
      <c r="J454" s="96">
        <f t="shared" si="252"/>
        <v>0</v>
      </c>
      <c r="K454" s="94">
        <f t="shared" si="253"/>
        <v>0</v>
      </c>
    </row>
    <row r="455" spans="1:11" s="2" customFormat="1" ht="17" outlineLevel="3">
      <c r="A455" s="41" t="s">
        <v>161</v>
      </c>
      <c r="B455" s="32" t="s">
        <v>47</v>
      </c>
      <c r="C455" s="68"/>
      <c r="D455" s="62" t="s">
        <v>25</v>
      </c>
      <c r="E455" s="8"/>
      <c r="F455" s="92"/>
      <c r="G455" s="92"/>
      <c r="H455" s="96">
        <f t="shared" si="250"/>
        <v>0</v>
      </c>
      <c r="I455" s="96">
        <f t="shared" si="251"/>
        <v>0</v>
      </c>
      <c r="J455" s="96">
        <f t="shared" si="252"/>
        <v>0</v>
      </c>
      <c r="K455" s="94">
        <f t="shared" si="253"/>
        <v>0</v>
      </c>
    </row>
    <row r="456" spans="1:11" s="2" customFormat="1" ht="17" outlineLevel="3">
      <c r="A456" s="41" t="s">
        <v>218</v>
      </c>
      <c r="B456" s="32" t="s">
        <v>477</v>
      </c>
      <c r="C456" s="68"/>
      <c r="D456" s="62" t="s">
        <v>25</v>
      </c>
      <c r="E456" s="8"/>
      <c r="F456" s="92"/>
      <c r="G456" s="92"/>
      <c r="H456" s="96">
        <f t="shared" si="250"/>
        <v>0</v>
      </c>
      <c r="I456" s="96">
        <f t="shared" si="251"/>
        <v>0</v>
      </c>
      <c r="J456" s="96">
        <f t="shared" si="252"/>
        <v>0</v>
      </c>
      <c r="K456" s="94">
        <f t="shared" si="253"/>
        <v>0</v>
      </c>
    </row>
    <row r="457" spans="1:11" s="16" customFormat="1" ht="17" outlineLevel="2">
      <c r="A457" s="39" t="s">
        <v>120</v>
      </c>
      <c r="B457" s="31" t="s">
        <v>170</v>
      </c>
      <c r="C457" s="68"/>
      <c r="D457" s="60" t="s">
        <v>25</v>
      </c>
      <c r="E457" s="15"/>
      <c r="F457" s="95"/>
      <c r="G457" s="95"/>
      <c r="H457" s="93"/>
      <c r="I457" s="93"/>
      <c r="J457" s="93"/>
      <c r="K457" s="94">
        <f>SUM(K458:K461)</f>
        <v>0</v>
      </c>
    </row>
    <row r="458" spans="1:11" s="2" customFormat="1" ht="34" outlineLevel="3">
      <c r="A458" s="41" t="s">
        <v>229</v>
      </c>
      <c r="B458" s="32" t="s">
        <v>36</v>
      </c>
      <c r="C458" s="68" t="s">
        <v>474</v>
      </c>
      <c r="D458" s="62" t="s">
        <v>25</v>
      </c>
      <c r="E458" s="8"/>
      <c r="F458" s="92"/>
      <c r="G458" s="92"/>
      <c r="H458" s="96">
        <f t="shared" ref="H458:H462" si="254">F458+G458</f>
        <v>0</v>
      </c>
      <c r="I458" s="96">
        <f t="shared" ref="I458:I462" si="255">$E458*F458</f>
        <v>0</v>
      </c>
      <c r="J458" s="96">
        <f t="shared" ref="J458:J462" si="256">$E458*G458</f>
        <v>0</v>
      </c>
      <c r="K458" s="94">
        <f t="shared" ref="K458:K462" si="257">I458+J458</f>
        <v>0</v>
      </c>
    </row>
    <row r="459" spans="1:11" s="2" customFormat="1" ht="17" outlineLevel="3">
      <c r="A459" s="41" t="s">
        <v>230</v>
      </c>
      <c r="B459" s="32" t="s">
        <v>37</v>
      </c>
      <c r="C459" s="68"/>
      <c r="D459" s="62" t="s">
        <v>25</v>
      </c>
      <c r="E459" s="8"/>
      <c r="F459" s="92"/>
      <c r="G459" s="92"/>
      <c r="H459" s="96">
        <f t="shared" si="254"/>
        <v>0</v>
      </c>
      <c r="I459" s="96">
        <f t="shared" si="255"/>
        <v>0</v>
      </c>
      <c r="J459" s="96">
        <f t="shared" si="256"/>
        <v>0</v>
      </c>
      <c r="K459" s="94">
        <f t="shared" si="257"/>
        <v>0</v>
      </c>
    </row>
    <row r="460" spans="1:11" s="2" customFormat="1" ht="17" outlineLevel="3">
      <c r="A460" s="41" t="s">
        <v>231</v>
      </c>
      <c r="B460" s="32" t="s">
        <v>47</v>
      </c>
      <c r="C460" s="68"/>
      <c r="D460" s="62" t="s">
        <v>25</v>
      </c>
      <c r="E460" s="8"/>
      <c r="F460" s="92"/>
      <c r="G460" s="92"/>
      <c r="H460" s="96">
        <f t="shared" si="254"/>
        <v>0</v>
      </c>
      <c r="I460" s="96">
        <f t="shared" si="255"/>
        <v>0</v>
      </c>
      <c r="J460" s="96">
        <f t="shared" si="256"/>
        <v>0</v>
      </c>
      <c r="K460" s="94">
        <f t="shared" si="257"/>
        <v>0</v>
      </c>
    </row>
    <row r="461" spans="1:11" s="2" customFormat="1" ht="17" outlineLevel="3">
      <c r="A461" s="41" t="s">
        <v>232</v>
      </c>
      <c r="B461" s="32" t="s">
        <v>477</v>
      </c>
      <c r="C461" s="68"/>
      <c r="D461" s="62" t="s">
        <v>25</v>
      </c>
      <c r="E461" s="8"/>
      <c r="F461" s="92"/>
      <c r="G461" s="92"/>
      <c r="H461" s="96">
        <f t="shared" si="254"/>
        <v>0</v>
      </c>
      <c r="I461" s="96">
        <f t="shared" si="255"/>
        <v>0</v>
      </c>
      <c r="J461" s="96">
        <f t="shared" si="256"/>
        <v>0</v>
      </c>
      <c r="K461" s="94">
        <f t="shared" si="257"/>
        <v>0</v>
      </c>
    </row>
    <row r="462" spans="1:11" s="5" customFormat="1" ht="51" outlineLevel="2">
      <c r="A462" s="29"/>
      <c r="B462" s="25" t="s">
        <v>167</v>
      </c>
      <c r="C462" s="27"/>
      <c r="D462" s="63"/>
      <c r="E462" s="26"/>
      <c r="F462" s="97"/>
      <c r="G462" s="97"/>
      <c r="H462" s="93">
        <f t="shared" si="254"/>
        <v>0</v>
      </c>
      <c r="I462" s="93">
        <f t="shared" si="255"/>
        <v>0</v>
      </c>
      <c r="J462" s="93">
        <f t="shared" si="256"/>
        <v>0</v>
      </c>
      <c r="K462" s="94">
        <f t="shared" si="257"/>
        <v>0</v>
      </c>
    </row>
    <row r="463" spans="1:11" s="2" customFormat="1" outlineLevel="2">
      <c r="A463" s="29"/>
      <c r="B463" s="28"/>
      <c r="C463" s="27"/>
      <c r="D463" s="63"/>
      <c r="E463" s="26"/>
      <c r="F463" s="97"/>
      <c r="G463" s="97"/>
      <c r="H463" s="96">
        <f t="shared" ref="H463:H469" si="258">F463+G463</f>
        <v>0</v>
      </c>
      <c r="I463" s="96">
        <f t="shared" ref="I463:I469" si="259">E463*F463</f>
        <v>0</v>
      </c>
      <c r="J463" s="96">
        <f t="shared" ref="J463:J469" si="260">E463*G463</f>
        <v>0</v>
      </c>
      <c r="K463" s="96">
        <f t="shared" ref="K463:K469" si="261">I463+J463</f>
        <v>0</v>
      </c>
    </row>
    <row r="464" spans="1:11" s="2" customFormat="1" outlineLevel="2">
      <c r="A464" s="29"/>
      <c r="B464" s="28"/>
      <c r="C464" s="27"/>
      <c r="D464" s="63"/>
      <c r="E464" s="26"/>
      <c r="F464" s="97"/>
      <c r="G464" s="97"/>
      <c r="H464" s="96">
        <f t="shared" si="258"/>
        <v>0</v>
      </c>
      <c r="I464" s="96">
        <f t="shared" si="259"/>
        <v>0</v>
      </c>
      <c r="J464" s="96">
        <f t="shared" si="260"/>
        <v>0</v>
      </c>
      <c r="K464" s="96">
        <f t="shared" si="261"/>
        <v>0</v>
      </c>
    </row>
    <row r="465" spans="1:11" s="2" customFormat="1" outlineLevel="2">
      <c r="A465" s="29"/>
      <c r="B465" s="28"/>
      <c r="C465" s="27"/>
      <c r="D465" s="63"/>
      <c r="E465" s="26"/>
      <c r="F465" s="97"/>
      <c r="G465" s="97"/>
      <c r="H465" s="96">
        <f t="shared" si="258"/>
        <v>0</v>
      </c>
      <c r="I465" s="96">
        <f t="shared" si="259"/>
        <v>0</v>
      </c>
      <c r="J465" s="96">
        <f t="shared" si="260"/>
        <v>0</v>
      </c>
      <c r="K465" s="96">
        <f t="shared" si="261"/>
        <v>0</v>
      </c>
    </row>
    <row r="466" spans="1:11" s="2" customFormat="1" outlineLevel="2">
      <c r="A466" s="29"/>
      <c r="B466" s="28"/>
      <c r="C466" s="27"/>
      <c r="D466" s="63"/>
      <c r="E466" s="26"/>
      <c r="F466" s="97"/>
      <c r="G466" s="97"/>
      <c r="H466" s="96">
        <f t="shared" si="258"/>
        <v>0</v>
      </c>
      <c r="I466" s="96">
        <f t="shared" si="259"/>
        <v>0</v>
      </c>
      <c r="J466" s="96">
        <f t="shared" si="260"/>
        <v>0</v>
      </c>
      <c r="K466" s="96">
        <f t="shared" si="261"/>
        <v>0</v>
      </c>
    </row>
    <row r="467" spans="1:11" s="2" customFormat="1" outlineLevel="2">
      <c r="A467" s="29"/>
      <c r="B467" s="28"/>
      <c r="C467" s="27"/>
      <c r="D467" s="63"/>
      <c r="E467" s="26"/>
      <c r="F467" s="97"/>
      <c r="G467" s="97"/>
      <c r="H467" s="96">
        <f t="shared" si="258"/>
        <v>0</v>
      </c>
      <c r="I467" s="96">
        <f t="shared" si="259"/>
        <v>0</v>
      </c>
      <c r="J467" s="96">
        <f t="shared" si="260"/>
        <v>0</v>
      </c>
      <c r="K467" s="96">
        <f t="shared" si="261"/>
        <v>0</v>
      </c>
    </row>
    <row r="468" spans="1:11" s="2" customFormat="1" outlineLevel="2">
      <c r="A468" s="29"/>
      <c r="B468" s="28"/>
      <c r="C468" s="27"/>
      <c r="D468" s="63"/>
      <c r="E468" s="26"/>
      <c r="F468" s="97"/>
      <c r="G468" s="97"/>
      <c r="H468" s="96">
        <f t="shared" si="258"/>
        <v>0</v>
      </c>
      <c r="I468" s="96">
        <f t="shared" si="259"/>
        <v>0</v>
      </c>
      <c r="J468" s="96">
        <f t="shared" si="260"/>
        <v>0</v>
      </c>
      <c r="K468" s="96">
        <f t="shared" si="261"/>
        <v>0</v>
      </c>
    </row>
    <row r="469" spans="1:11" s="2" customFormat="1" outlineLevel="2">
      <c r="A469" s="29"/>
      <c r="B469" s="28"/>
      <c r="C469" s="27"/>
      <c r="D469" s="63"/>
      <c r="E469" s="26"/>
      <c r="F469" s="97"/>
      <c r="G469" s="97"/>
      <c r="H469" s="96">
        <f t="shared" si="258"/>
        <v>0</v>
      </c>
      <c r="I469" s="96">
        <f t="shared" si="259"/>
        <v>0</v>
      </c>
      <c r="J469" s="96">
        <f t="shared" si="260"/>
        <v>0</v>
      </c>
      <c r="K469" s="96">
        <f t="shared" si="261"/>
        <v>0</v>
      </c>
    </row>
    <row r="470" spans="1:11" s="14" customFormat="1" ht="17" outlineLevel="1">
      <c r="A470" s="13" t="s">
        <v>13</v>
      </c>
      <c r="B470" s="30" t="s">
        <v>35</v>
      </c>
      <c r="C470" s="67"/>
      <c r="D470" s="59" t="s">
        <v>25</v>
      </c>
      <c r="E470" s="44">
        <f>E471+E476+E479</f>
        <v>0</v>
      </c>
      <c r="F470" s="90">
        <f>IF(E470&gt;0,I470/E470,0)</f>
        <v>0</v>
      </c>
      <c r="G470" s="90">
        <f>IF(E470&gt;0,J470/E470,0)</f>
        <v>0</v>
      </c>
      <c r="H470" s="90">
        <f>F470+G470</f>
        <v>0</v>
      </c>
      <c r="I470" s="90">
        <f>I471+I476+I477+I478+I479+SUM(I480:I514)-I514</f>
        <v>0</v>
      </c>
      <c r="J470" s="90">
        <f>J471+J476+J477+J478+J479+SUM(J480:J514)-J514</f>
        <v>0</v>
      </c>
      <c r="K470" s="91">
        <f>I470+J470</f>
        <v>0</v>
      </c>
    </row>
    <row r="471" spans="1:11" ht="17" outlineLevel="2">
      <c r="A471" s="39" t="s">
        <v>51</v>
      </c>
      <c r="B471" s="31" t="s">
        <v>35</v>
      </c>
      <c r="C471" s="68"/>
      <c r="D471" s="60" t="s">
        <v>25</v>
      </c>
      <c r="E471" s="45">
        <f>E472+E473+E474+E475</f>
        <v>0</v>
      </c>
      <c r="F471" s="93">
        <f>IF(E471&gt;0,I471/E471,0)</f>
        <v>0</v>
      </c>
      <c r="G471" s="93">
        <f>IF(E471&gt;0,J471/E471,0)</f>
        <v>0</v>
      </c>
      <c r="H471" s="93">
        <f>F471+G471</f>
        <v>0</v>
      </c>
      <c r="I471" s="93">
        <f>SUM(I472:I475)</f>
        <v>0</v>
      </c>
      <c r="J471" s="93">
        <f>SUM(J472:J475)</f>
        <v>0</v>
      </c>
      <c r="K471" s="94">
        <f t="shared" ref="K471:K485" si="262">I471+J471</f>
        <v>0</v>
      </c>
    </row>
    <row r="472" spans="1:11" s="5" customFormat="1" ht="17" outlineLevel="3">
      <c r="A472" s="41" t="s">
        <v>136</v>
      </c>
      <c r="B472" s="32" t="s">
        <v>23</v>
      </c>
      <c r="C472" s="68"/>
      <c r="D472" s="62" t="s">
        <v>25</v>
      </c>
      <c r="E472" s="8"/>
      <c r="F472" s="92"/>
      <c r="G472" s="92"/>
      <c r="H472" s="96">
        <f t="shared" ref="H472:H485" si="263">F472+G472</f>
        <v>0</v>
      </c>
      <c r="I472" s="96">
        <f t="shared" ref="I472:J485" si="264">$E472*F472</f>
        <v>0</v>
      </c>
      <c r="J472" s="96">
        <f t="shared" si="264"/>
        <v>0</v>
      </c>
      <c r="K472" s="94">
        <f t="shared" si="262"/>
        <v>0</v>
      </c>
    </row>
    <row r="473" spans="1:11" s="5" customFormat="1" ht="17" outlineLevel="3">
      <c r="A473" s="41" t="s">
        <v>137</v>
      </c>
      <c r="B473" s="32" t="s">
        <v>24</v>
      </c>
      <c r="C473" s="68"/>
      <c r="D473" s="62" t="s">
        <v>25</v>
      </c>
      <c r="E473" s="8"/>
      <c r="F473" s="92"/>
      <c r="G473" s="92"/>
      <c r="H473" s="96">
        <f t="shared" si="263"/>
        <v>0</v>
      </c>
      <c r="I473" s="96">
        <f t="shared" si="264"/>
        <v>0</v>
      </c>
      <c r="J473" s="96">
        <f t="shared" si="264"/>
        <v>0</v>
      </c>
      <c r="K473" s="94">
        <f t="shared" si="262"/>
        <v>0</v>
      </c>
    </row>
    <row r="474" spans="1:11" s="5" customFormat="1" ht="17" outlineLevel="3">
      <c r="A474" s="41" t="s">
        <v>141</v>
      </c>
      <c r="B474" s="32" t="s">
        <v>56</v>
      </c>
      <c r="C474" s="68"/>
      <c r="D474" s="62" t="s">
        <v>25</v>
      </c>
      <c r="E474" s="8"/>
      <c r="F474" s="92"/>
      <c r="G474" s="92"/>
      <c r="H474" s="96">
        <f t="shared" si="263"/>
        <v>0</v>
      </c>
      <c r="I474" s="96">
        <f t="shared" si="264"/>
        <v>0</v>
      </c>
      <c r="J474" s="96">
        <f t="shared" si="264"/>
        <v>0</v>
      </c>
      <c r="K474" s="94">
        <f t="shared" si="262"/>
        <v>0</v>
      </c>
    </row>
    <row r="475" spans="1:11" s="5" customFormat="1" ht="17" outlineLevel="3">
      <c r="A475" s="41" t="s">
        <v>455</v>
      </c>
      <c r="B475" s="32" t="s">
        <v>57</v>
      </c>
      <c r="C475" s="68"/>
      <c r="D475" s="62" t="s">
        <v>25</v>
      </c>
      <c r="E475" s="8"/>
      <c r="F475" s="92"/>
      <c r="G475" s="92"/>
      <c r="H475" s="96">
        <f t="shared" si="263"/>
        <v>0</v>
      </c>
      <c r="I475" s="96">
        <f t="shared" si="264"/>
        <v>0</v>
      </c>
      <c r="J475" s="96">
        <f t="shared" si="264"/>
        <v>0</v>
      </c>
      <c r="K475" s="94">
        <f t="shared" si="262"/>
        <v>0</v>
      </c>
    </row>
    <row r="476" spans="1:11" ht="17" outlineLevel="2">
      <c r="A476" s="39" t="s">
        <v>52</v>
      </c>
      <c r="B476" s="31" t="s">
        <v>105</v>
      </c>
      <c r="C476" s="68" t="s">
        <v>106</v>
      </c>
      <c r="D476" s="60" t="s">
        <v>25</v>
      </c>
      <c r="E476" s="8"/>
      <c r="F476" s="92"/>
      <c r="G476" s="92"/>
      <c r="H476" s="93">
        <f t="shared" si="263"/>
        <v>0</v>
      </c>
      <c r="I476" s="93">
        <f t="shared" si="264"/>
        <v>0</v>
      </c>
      <c r="J476" s="93">
        <f t="shared" si="264"/>
        <v>0</v>
      </c>
      <c r="K476" s="94">
        <f t="shared" si="262"/>
        <v>0</v>
      </c>
    </row>
    <row r="477" spans="1:11" ht="34" outlineLevel="2">
      <c r="A477" s="39" t="s">
        <v>162</v>
      </c>
      <c r="B477" s="31" t="s">
        <v>111</v>
      </c>
      <c r="C477" s="68" t="s">
        <v>472</v>
      </c>
      <c r="D477" s="60" t="s">
        <v>45</v>
      </c>
      <c r="E477" s="8"/>
      <c r="F477" s="92"/>
      <c r="G477" s="92"/>
      <c r="H477" s="93">
        <f t="shared" si="263"/>
        <v>0</v>
      </c>
      <c r="I477" s="93">
        <f t="shared" si="264"/>
        <v>0</v>
      </c>
      <c r="J477" s="93">
        <f t="shared" si="264"/>
        <v>0</v>
      </c>
      <c r="K477" s="94">
        <f t="shared" si="262"/>
        <v>0</v>
      </c>
    </row>
    <row r="478" spans="1:11" ht="34" outlineLevel="2">
      <c r="A478" s="39" t="s">
        <v>163</v>
      </c>
      <c r="B478" s="31" t="s">
        <v>110</v>
      </c>
      <c r="C478" s="68" t="s">
        <v>472</v>
      </c>
      <c r="D478" s="60" t="s">
        <v>45</v>
      </c>
      <c r="E478" s="8"/>
      <c r="F478" s="92"/>
      <c r="G478" s="92"/>
      <c r="H478" s="93">
        <f>F478+G478</f>
        <v>0</v>
      </c>
      <c r="I478" s="93">
        <f t="shared" si="264"/>
        <v>0</v>
      </c>
      <c r="J478" s="93">
        <f t="shared" si="264"/>
        <v>0</v>
      </c>
      <c r="K478" s="94">
        <f>I478+J478</f>
        <v>0</v>
      </c>
    </row>
    <row r="479" spans="1:11" ht="17" outlineLevel="2">
      <c r="A479" s="39" t="s">
        <v>343</v>
      </c>
      <c r="B479" s="31" t="s">
        <v>58</v>
      </c>
      <c r="C479" s="68" t="s">
        <v>69</v>
      </c>
      <c r="D479" s="60" t="s">
        <v>25</v>
      </c>
      <c r="E479" s="8"/>
      <c r="F479" s="92"/>
      <c r="G479" s="92"/>
      <c r="H479" s="93">
        <f t="shared" si="263"/>
        <v>0</v>
      </c>
      <c r="I479" s="93">
        <f t="shared" si="264"/>
        <v>0</v>
      </c>
      <c r="J479" s="93">
        <f t="shared" si="264"/>
        <v>0</v>
      </c>
      <c r="K479" s="94">
        <f t="shared" si="262"/>
        <v>0</v>
      </c>
    </row>
    <row r="480" spans="1:11" s="5" customFormat="1" ht="51" outlineLevel="2">
      <c r="A480" s="29"/>
      <c r="B480" s="25" t="s">
        <v>167</v>
      </c>
      <c r="C480" s="27"/>
      <c r="D480" s="63"/>
      <c r="E480" s="26"/>
      <c r="F480" s="97"/>
      <c r="G480" s="97"/>
      <c r="H480" s="93">
        <f t="shared" si="263"/>
        <v>0</v>
      </c>
      <c r="I480" s="93">
        <f t="shared" si="264"/>
        <v>0</v>
      </c>
      <c r="J480" s="93">
        <f t="shared" si="264"/>
        <v>0</v>
      </c>
      <c r="K480" s="94">
        <f t="shared" si="262"/>
        <v>0</v>
      </c>
    </row>
    <row r="481" spans="1:11" s="2" customFormat="1" outlineLevel="2">
      <c r="A481" s="29"/>
      <c r="B481" s="28"/>
      <c r="C481" s="27"/>
      <c r="D481" s="63"/>
      <c r="E481" s="26"/>
      <c r="F481" s="97"/>
      <c r="G481" s="97"/>
      <c r="H481" s="93">
        <f t="shared" si="263"/>
        <v>0</v>
      </c>
      <c r="I481" s="93">
        <f t="shared" si="264"/>
        <v>0</v>
      </c>
      <c r="J481" s="93">
        <f t="shared" si="264"/>
        <v>0</v>
      </c>
      <c r="K481" s="94">
        <f t="shared" si="262"/>
        <v>0</v>
      </c>
    </row>
    <row r="482" spans="1:11" s="2" customFormat="1" outlineLevel="2">
      <c r="A482" s="29"/>
      <c r="B482" s="28"/>
      <c r="C482" s="27"/>
      <c r="D482" s="63"/>
      <c r="E482" s="26"/>
      <c r="F482" s="97"/>
      <c r="G482" s="97"/>
      <c r="H482" s="93">
        <f t="shared" si="263"/>
        <v>0</v>
      </c>
      <c r="I482" s="93">
        <f t="shared" si="264"/>
        <v>0</v>
      </c>
      <c r="J482" s="93">
        <f t="shared" si="264"/>
        <v>0</v>
      </c>
      <c r="K482" s="94">
        <f t="shared" si="262"/>
        <v>0</v>
      </c>
    </row>
    <row r="483" spans="1:11" s="2" customFormat="1" outlineLevel="2">
      <c r="A483" s="29"/>
      <c r="B483" s="28"/>
      <c r="C483" s="27"/>
      <c r="D483" s="63"/>
      <c r="E483" s="26"/>
      <c r="F483" s="97"/>
      <c r="G483" s="97"/>
      <c r="H483" s="93">
        <f t="shared" si="263"/>
        <v>0</v>
      </c>
      <c r="I483" s="93">
        <f t="shared" si="264"/>
        <v>0</v>
      </c>
      <c r="J483" s="93">
        <f t="shared" si="264"/>
        <v>0</v>
      </c>
      <c r="K483" s="94">
        <f t="shared" si="262"/>
        <v>0</v>
      </c>
    </row>
    <row r="484" spans="1:11" s="2" customFormat="1" outlineLevel="2">
      <c r="A484" s="29"/>
      <c r="B484" s="28"/>
      <c r="C484" s="27"/>
      <c r="D484" s="63"/>
      <c r="E484" s="26"/>
      <c r="F484" s="97"/>
      <c r="G484" s="97"/>
      <c r="H484" s="93">
        <f t="shared" si="263"/>
        <v>0</v>
      </c>
      <c r="I484" s="93">
        <f t="shared" si="264"/>
        <v>0</v>
      </c>
      <c r="J484" s="93">
        <f t="shared" si="264"/>
        <v>0</v>
      </c>
      <c r="K484" s="94">
        <f t="shared" si="262"/>
        <v>0</v>
      </c>
    </row>
    <row r="485" spans="1:11" s="2" customFormat="1" outlineLevel="2">
      <c r="A485" s="29"/>
      <c r="B485" s="28"/>
      <c r="C485" s="27"/>
      <c r="D485" s="63"/>
      <c r="E485" s="26"/>
      <c r="F485" s="97"/>
      <c r="G485" s="97"/>
      <c r="H485" s="93">
        <f t="shared" si="263"/>
        <v>0</v>
      </c>
      <c r="I485" s="93">
        <f t="shared" si="264"/>
        <v>0</v>
      </c>
      <c r="J485" s="93">
        <f t="shared" si="264"/>
        <v>0</v>
      </c>
      <c r="K485" s="94">
        <f t="shared" si="262"/>
        <v>0</v>
      </c>
    </row>
    <row r="486" spans="1:11" s="14" customFormat="1" ht="17" outlineLevel="1">
      <c r="A486" s="13" t="s">
        <v>7</v>
      </c>
      <c r="B486" s="30" t="s">
        <v>147</v>
      </c>
      <c r="C486" s="67"/>
      <c r="D486" s="59" t="s">
        <v>11</v>
      </c>
      <c r="E486" s="44">
        <f>IF((E487+E491)&gt;0,1,0)</f>
        <v>0</v>
      </c>
      <c r="F486" s="90">
        <f>IF(E486&gt;0,I486/E486,0)</f>
        <v>0</v>
      </c>
      <c r="G486" s="90">
        <f>IF(E486&gt;0,J486/E486,0)</f>
        <v>0</v>
      </c>
      <c r="H486" s="90">
        <f>F486+G486</f>
        <v>0</v>
      </c>
      <c r="I486" s="90">
        <f>I487+I491+SUM(I498:I506)-I506</f>
        <v>0</v>
      </c>
      <c r="J486" s="90">
        <f>J487+J491+SUM(J498:J506)-J506</f>
        <v>0</v>
      </c>
      <c r="K486" s="91">
        <f>I486+J486</f>
        <v>0</v>
      </c>
    </row>
    <row r="487" spans="1:11" ht="17" outlineLevel="2">
      <c r="A487" s="39" t="s">
        <v>26</v>
      </c>
      <c r="B487" s="31" t="s">
        <v>148</v>
      </c>
      <c r="C487" s="69"/>
      <c r="D487" s="60" t="s">
        <v>39</v>
      </c>
      <c r="E487" s="45">
        <f>E488</f>
        <v>0</v>
      </c>
      <c r="F487" s="93">
        <f>IF(E487&gt;0,I487/E487,0)</f>
        <v>0</v>
      </c>
      <c r="G487" s="93">
        <f>IF(E487&gt;0,J487/E487,0)</f>
        <v>0</v>
      </c>
      <c r="H487" s="93">
        <f>F487+G487</f>
        <v>0</v>
      </c>
      <c r="I487" s="93">
        <f>SUM(I488:I490)</f>
        <v>0</v>
      </c>
      <c r="J487" s="93">
        <f>SUM(J488:J490)</f>
        <v>0</v>
      </c>
      <c r="K487" s="94">
        <f>I487+J487</f>
        <v>0</v>
      </c>
    </row>
    <row r="488" spans="1:11" s="5" customFormat="1" ht="34" outlineLevel="3">
      <c r="A488" s="41" t="s">
        <v>150</v>
      </c>
      <c r="B488" s="32" t="s">
        <v>139</v>
      </c>
      <c r="C488" s="69" t="s">
        <v>144</v>
      </c>
      <c r="D488" s="62" t="s">
        <v>39</v>
      </c>
      <c r="E488" s="11"/>
      <c r="F488" s="98"/>
      <c r="G488" s="92"/>
      <c r="H488" s="96">
        <f t="shared" ref="H488:H490" si="265">F488+G488</f>
        <v>0</v>
      </c>
      <c r="I488" s="96">
        <f>$E488*F488</f>
        <v>0</v>
      </c>
      <c r="J488" s="96">
        <f t="shared" ref="J488:J490" si="266">$E488*G488</f>
        <v>0</v>
      </c>
      <c r="K488" s="99">
        <f t="shared" ref="K488:K490" si="267">I488+J488</f>
        <v>0</v>
      </c>
    </row>
    <row r="489" spans="1:11" s="5" customFormat="1" ht="17" outlineLevel="3">
      <c r="A489" s="41" t="s">
        <v>151</v>
      </c>
      <c r="B489" s="32" t="s">
        <v>140</v>
      </c>
      <c r="C489" s="69"/>
      <c r="D489" s="62" t="s">
        <v>66</v>
      </c>
      <c r="E489" s="11"/>
      <c r="F489" s="97"/>
      <c r="G489" s="98"/>
      <c r="H489" s="96">
        <f t="shared" si="265"/>
        <v>0</v>
      </c>
      <c r="I489" s="96">
        <f>$E489*F489</f>
        <v>0</v>
      </c>
      <c r="J489" s="96">
        <f t="shared" si="266"/>
        <v>0</v>
      </c>
      <c r="K489" s="99">
        <f t="shared" si="267"/>
        <v>0</v>
      </c>
    </row>
    <row r="490" spans="1:11" s="5" customFormat="1" ht="17" outlineLevel="3">
      <c r="A490" s="41" t="s">
        <v>456</v>
      </c>
      <c r="B490" s="32" t="s">
        <v>142</v>
      </c>
      <c r="C490" s="68"/>
      <c r="D490" s="62" t="s">
        <v>66</v>
      </c>
      <c r="E490" s="11"/>
      <c r="F490" s="97"/>
      <c r="G490" s="98"/>
      <c r="H490" s="96">
        <f t="shared" si="265"/>
        <v>0</v>
      </c>
      <c r="I490" s="96">
        <f>$E490*F490</f>
        <v>0</v>
      </c>
      <c r="J490" s="96">
        <f t="shared" si="266"/>
        <v>0</v>
      </c>
      <c r="K490" s="99">
        <f t="shared" si="267"/>
        <v>0</v>
      </c>
    </row>
    <row r="491" spans="1:11" ht="17" outlineLevel="2">
      <c r="A491" s="39" t="s">
        <v>30</v>
      </c>
      <c r="B491" s="31" t="s">
        <v>149</v>
      </c>
      <c r="C491" s="69"/>
      <c r="D491" s="60" t="s">
        <v>25</v>
      </c>
      <c r="E491" s="45">
        <f>E492</f>
        <v>0</v>
      </c>
      <c r="F491" s="93">
        <f>IF(E491&gt;0,I491/E491,0)</f>
        <v>0</v>
      </c>
      <c r="G491" s="93">
        <f>IF(E491&gt;0,J491/E491,0)</f>
        <v>0</v>
      </c>
      <c r="H491" s="93">
        <f>F491+G491</f>
        <v>0</v>
      </c>
      <c r="I491" s="93">
        <f>I492+SUM(I495:I497)</f>
        <v>0</v>
      </c>
      <c r="J491" s="93">
        <f>J492+SUM(J495:J497)</f>
        <v>0</v>
      </c>
      <c r="K491" s="94">
        <f>I491+J491</f>
        <v>0</v>
      </c>
    </row>
    <row r="492" spans="1:11" s="5" customFormat="1" ht="17" outlineLevel="3">
      <c r="A492" s="41" t="s">
        <v>457</v>
      </c>
      <c r="B492" s="32" t="s">
        <v>139</v>
      </c>
      <c r="C492" s="69" t="s">
        <v>146</v>
      </c>
      <c r="D492" s="62" t="s">
        <v>25</v>
      </c>
      <c r="E492" s="11">
        <f>E493</f>
        <v>0</v>
      </c>
      <c r="F492" s="96">
        <f>IF(E492&gt;0,I492/E492,0)</f>
        <v>0</v>
      </c>
      <c r="G492" s="102"/>
      <c r="H492" s="96">
        <f>F492+G492</f>
        <v>0</v>
      </c>
      <c r="I492" s="96">
        <f>SUM(I493:I494)</f>
        <v>0</v>
      </c>
      <c r="J492" s="96">
        <f t="shared" ref="J492:J505" si="268">$E492*G492</f>
        <v>0</v>
      </c>
      <c r="K492" s="99">
        <f>I492+J492</f>
        <v>0</v>
      </c>
    </row>
    <row r="493" spans="1:11" s="7" customFormat="1" outlineLevel="4">
      <c r="A493" s="83" t="s">
        <v>460</v>
      </c>
      <c r="B493" s="33" t="s">
        <v>62</v>
      </c>
      <c r="C493" s="76" t="s">
        <v>70</v>
      </c>
      <c r="D493" s="71" t="s">
        <v>25</v>
      </c>
      <c r="E493" s="17"/>
      <c r="F493" s="102"/>
      <c r="G493" s="103"/>
      <c r="H493" s="104">
        <f t="shared" ref="H493:H505" si="269">F493+G493</f>
        <v>0</v>
      </c>
      <c r="I493" s="104">
        <f>$E493*F493</f>
        <v>0</v>
      </c>
      <c r="J493" s="104">
        <f t="shared" si="268"/>
        <v>0</v>
      </c>
      <c r="K493" s="99">
        <f t="shared" ref="K493:K505" si="270">I493+J493</f>
        <v>0</v>
      </c>
    </row>
    <row r="494" spans="1:11" s="7" customFormat="1" outlineLevel="4">
      <c r="A494" s="83" t="s">
        <v>461</v>
      </c>
      <c r="B494" s="33" t="s">
        <v>63</v>
      </c>
      <c r="C494" s="77"/>
      <c r="D494" s="71" t="s">
        <v>46</v>
      </c>
      <c r="E494" s="17"/>
      <c r="F494" s="102"/>
      <c r="G494" s="105"/>
      <c r="H494" s="104">
        <f t="shared" si="269"/>
        <v>0</v>
      </c>
      <c r="I494" s="104">
        <f>$E494*F494</f>
        <v>0</v>
      </c>
      <c r="J494" s="104">
        <f t="shared" si="268"/>
        <v>0</v>
      </c>
      <c r="K494" s="94">
        <f t="shared" si="270"/>
        <v>0</v>
      </c>
    </row>
    <row r="495" spans="1:11" s="5" customFormat="1" ht="34" outlineLevel="3">
      <c r="A495" s="41" t="s">
        <v>458</v>
      </c>
      <c r="B495" s="32" t="s">
        <v>143</v>
      </c>
      <c r="C495" s="69" t="s">
        <v>145</v>
      </c>
      <c r="D495" s="62" t="s">
        <v>46</v>
      </c>
      <c r="E495" s="11"/>
      <c r="F495" s="98"/>
      <c r="G495" s="92"/>
      <c r="H495" s="96">
        <f t="shared" si="269"/>
        <v>0</v>
      </c>
      <c r="I495" s="96">
        <f>$E495*F495</f>
        <v>0</v>
      </c>
      <c r="J495" s="96">
        <f t="shared" si="268"/>
        <v>0</v>
      </c>
      <c r="K495" s="99">
        <f t="shared" si="270"/>
        <v>0</v>
      </c>
    </row>
    <row r="496" spans="1:11" s="5" customFormat="1" ht="17" outlineLevel="3">
      <c r="A496" s="41" t="s">
        <v>459</v>
      </c>
      <c r="B496" s="32" t="s">
        <v>140</v>
      </c>
      <c r="C496" s="69"/>
      <c r="D496" s="62" t="s">
        <v>66</v>
      </c>
      <c r="E496" s="11"/>
      <c r="F496" s="97"/>
      <c r="G496" s="98"/>
      <c r="H496" s="96">
        <f t="shared" si="269"/>
        <v>0</v>
      </c>
      <c r="I496" s="96">
        <f>$E496*F496</f>
        <v>0</v>
      </c>
      <c r="J496" s="96">
        <f t="shared" si="268"/>
        <v>0</v>
      </c>
      <c r="K496" s="99">
        <f t="shared" si="270"/>
        <v>0</v>
      </c>
    </row>
    <row r="497" spans="1:11" s="5" customFormat="1" ht="17" outlineLevel="3">
      <c r="A497" s="41" t="s">
        <v>462</v>
      </c>
      <c r="B497" s="32" t="s">
        <v>142</v>
      </c>
      <c r="C497" s="68"/>
      <c r="D497" s="62" t="s">
        <v>66</v>
      </c>
      <c r="E497" s="11"/>
      <c r="F497" s="97"/>
      <c r="G497" s="98"/>
      <c r="H497" s="96">
        <f t="shared" si="269"/>
        <v>0</v>
      </c>
      <c r="I497" s="96">
        <f>$E497*F497</f>
        <v>0</v>
      </c>
      <c r="J497" s="96">
        <f t="shared" si="268"/>
        <v>0</v>
      </c>
      <c r="K497" s="99">
        <f t="shared" si="270"/>
        <v>0</v>
      </c>
    </row>
    <row r="498" spans="1:11" s="5" customFormat="1" ht="51" outlineLevel="2">
      <c r="A498" s="29"/>
      <c r="B498" s="25" t="s">
        <v>167</v>
      </c>
      <c r="C498" s="27"/>
      <c r="D498" s="63"/>
      <c r="E498" s="26"/>
      <c r="F498" s="97"/>
      <c r="G498" s="97"/>
      <c r="H498" s="93">
        <f t="shared" si="269"/>
        <v>0</v>
      </c>
      <c r="I498" s="93">
        <f t="shared" ref="I498:I505" si="271">$E498*F498</f>
        <v>0</v>
      </c>
      <c r="J498" s="93">
        <f t="shared" si="268"/>
        <v>0</v>
      </c>
      <c r="K498" s="94">
        <f t="shared" si="270"/>
        <v>0</v>
      </c>
    </row>
    <row r="499" spans="1:11" s="2" customFormat="1" outlineLevel="2">
      <c r="A499" s="29"/>
      <c r="B499" s="28"/>
      <c r="C499" s="27"/>
      <c r="D499" s="63"/>
      <c r="E499" s="26"/>
      <c r="F499" s="97"/>
      <c r="G499" s="97"/>
      <c r="H499" s="93">
        <f t="shared" si="269"/>
        <v>0</v>
      </c>
      <c r="I499" s="93">
        <f t="shared" si="271"/>
        <v>0</v>
      </c>
      <c r="J499" s="93">
        <f t="shared" si="268"/>
        <v>0</v>
      </c>
      <c r="K499" s="94">
        <f t="shared" si="270"/>
        <v>0</v>
      </c>
    </row>
    <row r="500" spans="1:11" s="2" customFormat="1" outlineLevel="2">
      <c r="A500" s="29"/>
      <c r="B500" s="28"/>
      <c r="C500" s="27"/>
      <c r="D500" s="63"/>
      <c r="E500" s="26"/>
      <c r="F500" s="97"/>
      <c r="G500" s="97"/>
      <c r="H500" s="93">
        <f t="shared" si="269"/>
        <v>0</v>
      </c>
      <c r="I500" s="93">
        <f t="shared" si="271"/>
        <v>0</v>
      </c>
      <c r="J500" s="93">
        <f t="shared" si="268"/>
        <v>0</v>
      </c>
      <c r="K500" s="94">
        <f t="shared" si="270"/>
        <v>0</v>
      </c>
    </row>
    <row r="501" spans="1:11" s="2" customFormat="1" outlineLevel="2">
      <c r="A501" s="29"/>
      <c r="B501" s="28"/>
      <c r="C501" s="27"/>
      <c r="D501" s="63"/>
      <c r="E501" s="26"/>
      <c r="F501" s="97"/>
      <c r="G501" s="97"/>
      <c r="H501" s="93">
        <f t="shared" si="269"/>
        <v>0</v>
      </c>
      <c r="I501" s="93">
        <f t="shared" si="271"/>
        <v>0</v>
      </c>
      <c r="J501" s="93">
        <f t="shared" si="268"/>
        <v>0</v>
      </c>
      <c r="K501" s="94">
        <f t="shared" si="270"/>
        <v>0</v>
      </c>
    </row>
    <row r="502" spans="1:11" s="2" customFormat="1" outlineLevel="2">
      <c r="A502" s="29"/>
      <c r="B502" s="28"/>
      <c r="C502" s="27"/>
      <c r="D502" s="63"/>
      <c r="E502" s="26"/>
      <c r="F502" s="97"/>
      <c r="G502" s="97"/>
      <c r="H502" s="93">
        <f t="shared" si="269"/>
        <v>0</v>
      </c>
      <c r="I502" s="93">
        <f t="shared" si="271"/>
        <v>0</v>
      </c>
      <c r="J502" s="93">
        <f t="shared" si="268"/>
        <v>0</v>
      </c>
      <c r="K502" s="94">
        <f t="shared" si="270"/>
        <v>0</v>
      </c>
    </row>
    <row r="503" spans="1:11" s="2" customFormat="1" outlineLevel="2">
      <c r="A503" s="29"/>
      <c r="B503" s="28"/>
      <c r="C503" s="27"/>
      <c r="D503" s="63"/>
      <c r="E503" s="26"/>
      <c r="F503" s="97"/>
      <c r="G503" s="97"/>
      <c r="H503" s="93">
        <f t="shared" si="269"/>
        <v>0</v>
      </c>
      <c r="I503" s="93">
        <f t="shared" si="271"/>
        <v>0</v>
      </c>
      <c r="J503" s="93">
        <f t="shared" si="268"/>
        <v>0</v>
      </c>
      <c r="K503" s="94">
        <f t="shared" si="270"/>
        <v>0</v>
      </c>
    </row>
    <row r="504" spans="1:11" s="2" customFormat="1" outlineLevel="2">
      <c r="A504" s="29"/>
      <c r="B504" s="28"/>
      <c r="C504" s="27"/>
      <c r="D504" s="63"/>
      <c r="E504" s="26"/>
      <c r="F504" s="97"/>
      <c r="G504" s="97"/>
      <c r="H504" s="93">
        <f t="shared" si="269"/>
        <v>0</v>
      </c>
      <c r="I504" s="93">
        <f t="shared" si="271"/>
        <v>0</v>
      </c>
      <c r="J504" s="93">
        <f t="shared" si="268"/>
        <v>0</v>
      </c>
      <c r="K504" s="94">
        <f t="shared" si="270"/>
        <v>0</v>
      </c>
    </row>
    <row r="505" spans="1:11" s="2" customFormat="1" outlineLevel="2">
      <c r="A505" s="29"/>
      <c r="B505" s="28"/>
      <c r="C505" s="27"/>
      <c r="D505" s="63"/>
      <c r="E505" s="26"/>
      <c r="F505" s="97"/>
      <c r="G505" s="97"/>
      <c r="H505" s="93">
        <f t="shared" si="269"/>
        <v>0</v>
      </c>
      <c r="I505" s="93">
        <f t="shared" si="271"/>
        <v>0</v>
      </c>
      <c r="J505" s="93">
        <f t="shared" si="268"/>
        <v>0</v>
      </c>
      <c r="K505" s="94">
        <f t="shared" si="270"/>
        <v>0</v>
      </c>
    </row>
    <row r="506" spans="1:11" s="14" customFormat="1" ht="34" outlineLevel="1">
      <c r="A506" s="13" t="s">
        <v>8</v>
      </c>
      <c r="B506" s="30" t="s">
        <v>138</v>
      </c>
      <c r="C506" s="67"/>
      <c r="D506" s="59" t="s">
        <v>25</v>
      </c>
      <c r="E506" s="44">
        <f>E507</f>
        <v>0</v>
      </c>
      <c r="F506" s="90">
        <f>IF(E506&gt;0,I506/E506,0)</f>
        <v>0</v>
      </c>
      <c r="G506" s="90">
        <f>IF(E506&gt;0,J506/E506,0)</f>
        <v>0</v>
      </c>
      <c r="H506" s="90">
        <f>F506+G506</f>
        <v>0</v>
      </c>
      <c r="I506" s="90">
        <f>I507+I510+I511+I512+SUM(I516:I524)-I524</f>
        <v>0</v>
      </c>
      <c r="J506" s="90">
        <f>J507+J510+J511+J512+SUM(J516:J524)-J524</f>
        <v>0</v>
      </c>
      <c r="K506" s="91">
        <f>I506+J506</f>
        <v>0</v>
      </c>
    </row>
    <row r="507" spans="1:11" ht="34" outlineLevel="2">
      <c r="A507" s="39" t="s">
        <v>31</v>
      </c>
      <c r="B507" s="31" t="s">
        <v>582</v>
      </c>
      <c r="C507" s="68" t="s">
        <v>583</v>
      </c>
      <c r="D507" s="60" t="s">
        <v>25</v>
      </c>
      <c r="E507" s="45">
        <f>E508</f>
        <v>0</v>
      </c>
      <c r="F507" s="93">
        <f>IF(E507&gt;0,I507/E507,0)</f>
        <v>0</v>
      </c>
      <c r="G507" s="92"/>
      <c r="H507" s="93">
        <f>F507+G507</f>
        <v>0</v>
      </c>
      <c r="I507" s="93">
        <f>I508+I509</f>
        <v>0</v>
      </c>
      <c r="J507" s="93">
        <f>E507*G507</f>
        <v>0</v>
      </c>
      <c r="K507" s="94">
        <f>I507+J507</f>
        <v>0</v>
      </c>
    </row>
    <row r="508" spans="1:11" s="5" customFormat="1" ht="17" outlineLevel="3">
      <c r="A508" s="41" t="s">
        <v>152</v>
      </c>
      <c r="B508" s="32" t="s">
        <v>62</v>
      </c>
      <c r="C508" s="69" t="s">
        <v>70</v>
      </c>
      <c r="D508" s="62" t="s">
        <v>25</v>
      </c>
      <c r="E508" s="11"/>
      <c r="F508" s="98"/>
      <c r="G508" s="97"/>
      <c r="H508" s="96">
        <f t="shared" ref="H508:H510" si="272">F508+G508</f>
        <v>0</v>
      </c>
      <c r="I508" s="96">
        <f>$E508*F508</f>
        <v>0</v>
      </c>
      <c r="J508" s="96">
        <f t="shared" ref="J508:J515" si="273">$E508*G508</f>
        <v>0</v>
      </c>
      <c r="K508" s="99">
        <f t="shared" ref="K508:K510" si="274">I508+J508</f>
        <v>0</v>
      </c>
    </row>
    <row r="509" spans="1:11" s="5" customFormat="1" ht="17" outlineLevel="3">
      <c r="A509" s="41" t="s">
        <v>153</v>
      </c>
      <c r="B509" s="32" t="s">
        <v>63</v>
      </c>
      <c r="C509" s="68"/>
      <c r="D509" s="62" t="s">
        <v>46</v>
      </c>
      <c r="E509" s="11"/>
      <c r="F509" s="98"/>
      <c r="G509" s="95"/>
      <c r="H509" s="96">
        <f t="shared" si="272"/>
        <v>0</v>
      </c>
      <c r="I509" s="96">
        <f>$E509*F509</f>
        <v>0</v>
      </c>
      <c r="J509" s="96">
        <f t="shared" si="273"/>
        <v>0</v>
      </c>
      <c r="K509" s="94">
        <f t="shared" si="274"/>
        <v>0</v>
      </c>
    </row>
    <row r="510" spans="1:11" ht="34" outlineLevel="2">
      <c r="A510" s="39" t="s">
        <v>32</v>
      </c>
      <c r="B510" s="31" t="s">
        <v>111</v>
      </c>
      <c r="C510" s="68" t="s">
        <v>472</v>
      </c>
      <c r="D510" s="60" t="s">
        <v>45</v>
      </c>
      <c r="E510" s="8"/>
      <c r="F510" s="92"/>
      <c r="G510" s="92"/>
      <c r="H510" s="93">
        <f t="shared" si="272"/>
        <v>0</v>
      </c>
      <c r="I510" s="93">
        <f t="shared" ref="I510:I511" si="275">$E510*F510</f>
        <v>0</v>
      </c>
      <c r="J510" s="93">
        <f t="shared" si="273"/>
        <v>0</v>
      </c>
      <c r="K510" s="94">
        <f t="shared" si="274"/>
        <v>0</v>
      </c>
    </row>
    <row r="511" spans="1:11" ht="34" outlineLevel="2">
      <c r="A511" s="39" t="s">
        <v>154</v>
      </c>
      <c r="B511" s="31" t="s">
        <v>110</v>
      </c>
      <c r="C511" s="68" t="s">
        <v>472</v>
      </c>
      <c r="D511" s="60" t="s">
        <v>45</v>
      </c>
      <c r="E511" s="8"/>
      <c r="F511" s="92"/>
      <c r="G511" s="92"/>
      <c r="H511" s="93">
        <f>F511+G511</f>
        <v>0</v>
      </c>
      <c r="I511" s="93">
        <f t="shared" si="275"/>
        <v>0</v>
      </c>
      <c r="J511" s="93">
        <f t="shared" si="273"/>
        <v>0</v>
      </c>
      <c r="K511" s="94">
        <f>I511+J511</f>
        <v>0</v>
      </c>
    </row>
    <row r="512" spans="1:11" ht="17" outlineLevel="2">
      <c r="A512" s="39" t="s">
        <v>155</v>
      </c>
      <c r="B512" s="31" t="s">
        <v>68</v>
      </c>
      <c r="C512" s="68"/>
      <c r="D512" s="60" t="s">
        <v>46</v>
      </c>
      <c r="E512" s="45">
        <f>E513+E514+E515</f>
        <v>0</v>
      </c>
      <c r="F512" s="92">
        <f>IF(E512&gt;0,I512/E512,0)</f>
        <v>0</v>
      </c>
      <c r="G512" s="92"/>
      <c r="H512" s="93">
        <f t="shared" ref="H512:H523" si="276">F512+G512</f>
        <v>0</v>
      </c>
      <c r="I512" s="93">
        <f>SUM(I513:I515)</f>
        <v>0</v>
      </c>
      <c r="J512" s="93">
        <f t="shared" si="273"/>
        <v>0</v>
      </c>
      <c r="K512" s="94">
        <f t="shared" ref="K512:K523" si="277">I512+J512</f>
        <v>0</v>
      </c>
    </row>
    <row r="513" spans="1:11" ht="17" outlineLevel="3">
      <c r="A513" s="41" t="s">
        <v>156</v>
      </c>
      <c r="B513" s="32" t="s">
        <v>63</v>
      </c>
      <c r="C513" s="68"/>
      <c r="D513" s="62" t="s">
        <v>46</v>
      </c>
      <c r="E513" s="8"/>
      <c r="F513" s="92"/>
      <c r="G513" s="95"/>
      <c r="H513" s="96">
        <f t="shared" si="276"/>
        <v>0</v>
      </c>
      <c r="I513" s="96">
        <f t="shared" ref="I513:I523" si="278">$E513*F513</f>
        <v>0</v>
      </c>
      <c r="J513" s="96">
        <f t="shared" si="273"/>
        <v>0</v>
      </c>
      <c r="K513" s="94">
        <f t="shared" si="277"/>
        <v>0</v>
      </c>
    </row>
    <row r="514" spans="1:11" ht="17" outlineLevel="3">
      <c r="A514" s="41" t="s">
        <v>157</v>
      </c>
      <c r="B514" s="32" t="s">
        <v>64</v>
      </c>
      <c r="C514" s="68"/>
      <c r="D514" s="62" t="s">
        <v>46</v>
      </c>
      <c r="E514" s="8"/>
      <c r="F514" s="92"/>
      <c r="G514" s="95"/>
      <c r="H514" s="96">
        <f t="shared" si="276"/>
        <v>0</v>
      </c>
      <c r="I514" s="96">
        <f t="shared" si="278"/>
        <v>0</v>
      </c>
      <c r="J514" s="96">
        <f t="shared" si="273"/>
        <v>0</v>
      </c>
      <c r="K514" s="94">
        <f t="shared" si="277"/>
        <v>0</v>
      </c>
    </row>
    <row r="515" spans="1:11" ht="17" outlineLevel="3">
      <c r="A515" s="41" t="s">
        <v>158</v>
      </c>
      <c r="B515" s="32" t="s">
        <v>65</v>
      </c>
      <c r="C515" s="68"/>
      <c r="D515" s="62" t="s">
        <v>46</v>
      </c>
      <c r="E515" s="8"/>
      <c r="F515" s="92"/>
      <c r="G515" s="95"/>
      <c r="H515" s="96">
        <f t="shared" si="276"/>
        <v>0</v>
      </c>
      <c r="I515" s="96">
        <f t="shared" si="278"/>
        <v>0</v>
      </c>
      <c r="J515" s="96">
        <f t="shared" si="273"/>
        <v>0</v>
      </c>
      <c r="K515" s="94">
        <f t="shared" si="277"/>
        <v>0</v>
      </c>
    </row>
    <row r="516" spans="1:11" s="5" customFormat="1" ht="51" outlineLevel="2">
      <c r="A516" s="29"/>
      <c r="B516" s="25" t="s">
        <v>167</v>
      </c>
      <c r="C516" s="27"/>
      <c r="D516" s="63"/>
      <c r="E516" s="26"/>
      <c r="F516" s="97"/>
      <c r="G516" s="97"/>
      <c r="H516" s="93">
        <f t="shared" si="276"/>
        <v>0</v>
      </c>
      <c r="I516" s="93">
        <f t="shared" si="278"/>
        <v>0</v>
      </c>
      <c r="J516" s="93">
        <f t="shared" ref="J516:J523" si="279">$E516*G516</f>
        <v>0</v>
      </c>
      <c r="K516" s="94">
        <f t="shared" si="277"/>
        <v>0</v>
      </c>
    </row>
    <row r="517" spans="1:11" s="2" customFormat="1" outlineLevel="2">
      <c r="A517" s="29"/>
      <c r="B517" s="28"/>
      <c r="C517" s="27"/>
      <c r="D517" s="63"/>
      <c r="E517" s="26"/>
      <c r="F517" s="97"/>
      <c r="G517" s="97"/>
      <c r="H517" s="93">
        <f t="shared" si="276"/>
        <v>0</v>
      </c>
      <c r="I517" s="93">
        <f t="shared" si="278"/>
        <v>0</v>
      </c>
      <c r="J517" s="93">
        <f t="shared" si="279"/>
        <v>0</v>
      </c>
      <c r="K517" s="94">
        <f t="shared" si="277"/>
        <v>0</v>
      </c>
    </row>
    <row r="518" spans="1:11" s="2" customFormat="1" outlineLevel="2">
      <c r="A518" s="29"/>
      <c r="B518" s="28"/>
      <c r="C518" s="27"/>
      <c r="D518" s="63"/>
      <c r="E518" s="26"/>
      <c r="F518" s="97"/>
      <c r="G518" s="97"/>
      <c r="H518" s="93">
        <f t="shared" si="276"/>
        <v>0</v>
      </c>
      <c r="I518" s="93">
        <f t="shared" si="278"/>
        <v>0</v>
      </c>
      <c r="J518" s="93">
        <f t="shared" si="279"/>
        <v>0</v>
      </c>
      <c r="K518" s="94">
        <f t="shared" si="277"/>
        <v>0</v>
      </c>
    </row>
    <row r="519" spans="1:11" s="2" customFormat="1" outlineLevel="2">
      <c r="A519" s="29"/>
      <c r="B519" s="28"/>
      <c r="C519" s="27"/>
      <c r="D519" s="63"/>
      <c r="E519" s="26"/>
      <c r="F519" s="97"/>
      <c r="G519" s="97"/>
      <c r="H519" s="93">
        <f t="shared" si="276"/>
        <v>0</v>
      </c>
      <c r="I519" s="93">
        <f t="shared" si="278"/>
        <v>0</v>
      </c>
      <c r="J519" s="93">
        <f t="shared" si="279"/>
        <v>0</v>
      </c>
      <c r="K519" s="94">
        <f t="shared" si="277"/>
        <v>0</v>
      </c>
    </row>
    <row r="520" spans="1:11" s="2" customFormat="1" outlineLevel="2">
      <c r="A520" s="29"/>
      <c r="B520" s="28"/>
      <c r="C520" s="27"/>
      <c r="D520" s="63"/>
      <c r="E520" s="26"/>
      <c r="F520" s="97"/>
      <c r="G520" s="97"/>
      <c r="H520" s="93">
        <f t="shared" si="276"/>
        <v>0</v>
      </c>
      <c r="I520" s="93">
        <f t="shared" si="278"/>
        <v>0</v>
      </c>
      <c r="J520" s="93">
        <f t="shared" si="279"/>
        <v>0</v>
      </c>
      <c r="K520" s="94">
        <f t="shared" si="277"/>
        <v>0</v>
      </c>
    </row>
    <row r="521" spans="1:11" s="2" customFormat="1" outlineLevel="2">
      <c r="A521" s="29"/>
      <c r="B521" s="28"/>
      <c r="C521" s="27"/>
      <c r="D521" s="63"/>
      <c r="E521" s="26"/>
      <c r="F521" s="97"/>
      <c r="G521" s="97"/>
      <c r="H521" s="93">
        <f t="shared" si="276"/>
        <v>0</v>
      </c>
      <c r="I521" s="93">
        <f t="shared" si="278"/>
        <v>0</v>
      </c>
      <c r="J521" s="93">
        <f t="shared" si="279"/>
        <v>0</v>
      </c>
      <c r="K521" s="94">
        <f t="shared" si="277"/>
        <v>0</v>
      </c>
    </row>
    <row r="522" spans="1:11" s="2" customFormat="1" outlineLevel="2">
      <c r="A522" s="29"/>
      <c r="B522" s="28"/>
      <c r="C522" s="27"/>
      <c r="D522" s="63"/>
      <c r="E522" s="26"/>
      <c r="F522" s="97"/>
      <c r="G522" s="97"/>
      <c r="H522" s="93">
        <f t="shared" si="276"/>
        <v>0</v>
      </c>
      <c r="I522" s="93">
        <f t="shared" si="278"/>
        <v>0</v>
      </c>
      <c r="J522" s="93">
        <f t="shared" si="279"/>
        <v>0</v>
      </c>
      <c r="K522" s="94">
        <f t="shared" si="277"/>
        <v>0</v>
      </c>
    </row>
    <row r="523" spans="1:11" s="2" customFormat="1" outlineLevel="2">
      <c r="A523" s="29"/>
      <c r="B523" s="28"/>
      <c r="C523" s="27"/>
      <c r="D523" s="63"/>
      <c r="E523" s="26"/>
      <c r="F523" s="97"/>
      <c r="G523" s="97"/>
      <c r="H523" s="93">
        <f t="shared" si="276"/>
        <v>0</v>
      </c>
      <c r="I523" s="93">
        <f t="shared" si="278"/>
        <v>0</v>
      </c>
      <c r="J523" s="93">
        <f t="shared" si="279"/>
        <v>0</v>
      </c>
      <c r="K523" s="94">
        <f t="shared" si="277"/>
        <v>0</v>
      </c>
    </row>
    <row r="524" spans="1:11" s="14" customFormat="1" ht="34" outlineLevel="1">
      <c r="A524" s="13" t="s">
        <v>6</v>
      </c>
      <c r="B524" s="30" t="s">
        <v>319</v>
      </c>
      <c r="C524" s="67"/>
      <c r="D524" s="59" t="s">
        <v>25</v>
      </c>
      <c r="E524" s="44">
        <f>E525</f>
        <v>0</v>
      </c>
      <c r="F524" s="90">
        <f>IF(E524&gt;0,I524/E524,0)</f>
        <v>0</v>
      </c>
      <c r="G524" s="90">
        <f>IF(E524&gt;0,J524/E524,0)</f>
        <v>0</v>
      </c>
      <c r="H524" s="90">
        <f>F524+G524</f>
        <v>0</v>
      </c>
      <c r="I524" s="90">
        <f>I525+I528+I529+I530+SUM(I534:I539)-I539</f>
        <v>0</v>
      </c>
      <c r="J524" s="90">
        <f>J525+J528+J529+J530+SUM(J534:J539)-J539</f>
        <v>0</v>
      </c>
      <c r="K524" s="91">
        <f>I524+J524</f>
        <v>0</v>
      </c>
    </row>
    <row r="525" spans="1:11" ht="34" outlineLevel="2">
      <c r="A525" s="39" t="s">
        <v>33</v>
      </c>
      <c r="B525" s="31" t="s">
        <v>584</v>
      </c>
      <c r="C525" s="68" t="s">
        <v>583</v>
      </c>
      <c r="D525" s="60" t="s">
        <v>25</v>
      </c>
      <c r="E525" s="45">
        <f>E526</f>
        <v>0</v>
      </c>
      <c r="F525" s="93">
        <f>IF(E525&gt;0,I525/E525,0)</f>
        <v>0</v>
      </c>
      <c r="G525" s="92"/>
      <c r="H525" s="93">
        <f>F525+G525</f>
        <v>0</v>
      </c>
      <c r="I525" s="93">
        <f>I526+I527</f>
        <v>0</v>
      </c>
      <c r="J525" s="93">
        <f>E525*G525</f>
        <v>0</v>
      </c>
      <c r="K525" s="94">
        <f>I525+J525</f>
        <v>0</v>
      </c>
    </row>
    <row r="526" spans="1:11" s="5" customFormat="1" ht="17" outlineLevel="3">
      <c r="A526" s="41" t="s">
        <v>463</v>
      </c>
      <c r="B526" s="32" t="s">
        <v>62</v>
      </c>
      <c r="C526" s="69" t="s">
        <v>70</v>
      </c>
      <c r="D526" s="62" t="s">
        <v>25</v>
      </c>
      <c r="E526" s="11"/>
      <c r="F526" s="98"/>
      <c r="G526" s="97"/>
      <c r="H526" s="96">
        <f t="shared" ref="H526:H528" si="280">F526+G526</f>
        <v>0</v>
      </c>
      <c r="I526" s="96">
        <f>$E526*F526</f>
        <v>0</v>
      </c>
      <c r="J526" s="96">
        <f t="shared" ref="J526:J533" si="281">$E526*G526</f>
        <v>0</v>
      </c>
      <c r="K526" s="99">
        <f t="shared" ref="K526:K528" si="282">I526+J526</f>
        <v>0</v>
      </c>
    </row>
    <row r="527" spans="1:11" s="5" customFormat="1" ht="17" outlineLevel="3">
      <c r="A527" s="41" t="s">
        <v>464</v>
      </c>
      <c r="B527" s="32" t="s">
        <v>63</v>
      </c>
      <c r="C527" s="68"/>
      <c r="D527" s="62" t="s">
        <v>46</v>
      </c>
      <c r="E527" s="11"/>
      <c r="F527" s="98"/>
      <c r="G527" s="95"/>
      <c r="H527" s="96">
        <f t="shared" si="280"/>
        <v>0</v>
      </c>
      <c r="I527" s="96">
        <f>$E527*F527</f>
        <v>0</v>
      </c>
      <c r="J527" s="96">
        <f t="shared" si="281"/>
        <v>0</v>
      </c>
      <c r="K527" s="94">
        <f t="shared" si="282"/>
        <v>0</v>
      </c>
    </row>
    <row r="528" spans="1:11" ht="34" outlineLevel="2">
      <c r="A528" s="39" t="s">
        <v>34</v>
      </c>
      <c r="B528" s="31" t="s">
        <v>111</v>
      </c>
      <c r="C528" s="68" t="s">
        <v>472</v>
      </c>
      <c r="D528" s="60" t="s">
        <v>45</v>
      </c>
      <c r="E528" s="8"/>
      <c r="F528" s="92"/>
      <c r="G528" s="92"/>
      <c r="H528" s="93">
        <f t="shared" si="280"/>
        <v>0</v>
      </c>
      <c r="I528" s="93">
        <f t="shared" ref="I528:I529" si="283">$E528*F528</f>
        <v>0</v>
      </c>
      <c r="J528" s="93">
        <f t="shared" si="281"/>
        <v>0</v>
      </c>
      <c r="K528" s="94">
        <f t="shared" si="282"/>
        <v>0</v>
      </c>
    </row>
    <row r="529" spans="1:11" ht="34" outlineLevel="2">
      <c r="A529" s="39" t="s">
        <v>114</v>
      </c>
      <c r="B529" s="31" t="s">
        <v>110</v>
      </c>
      <c r="C529" s="68" t="s">
        <v>472</v>
      </c>
      <c r="D529" s="60" t="s">
        <v>45</v>
      </c>
      <c r="E529" s="8"/>
      <c r="F529" s="92"/>
      <c r="G529" s="92"/>
      <c r="H529" s="93">
        <f>F529+G529</f>
        <v>0</v>
      </c>
      <c r="I529" s="93">
        <f t="shared" si="283"/>
        <v>0</v>
      </c>
      <c r="J529" s="93">
        <f t="shared" si="281"/>
        <v>0</v>
      </c>
      <c r="K529" s="94">
        <f>I529+J529</f>
        <v>0</v>
      </c>
    </row>
    <row r="530" spans="1:11" ht="17" outlineLevel="2">
      <c r="A530" s="39" t="s">
        <v>164</v>
      </c>
      <c r="B530" s="31" t="s">
        <v>68</v>
      </c>
      <c r="C530" s="68"/>
      <c r="D530" s="60" t="s">
        <v>46</v>
      </c>
      <c r="E530" s="45">
        <f>E531+E532+E533</f>
        <v>0</v>
      </c>
      <c r="F530" s="93">
        <f>IF(E530&gt;0,I530/E530,0)</f>
        <v>0</v>
      </c>
      <c r="G530" s="92"/>
      <c r="H530" s="93">
        <f t="shared" ref="H530:H538" si="284">F530+G530</f>
        <v>0</v>
      </c>
      <c r="I530" s="93">
        <f>SUM(I531:I533)</f>
        <v>0</v>
      </c>
      <c r="J530" s="93">
        <f t="shared" si="281"/>
        <v>0</v>
      </c>
      <c r="K530" s="94">
        <f t="shared" ref="K530:K538" si="285">I530+J530</f>
        <v>0</v>
      </c>
    </row>
    <row r="531" spans="1:11" s="5" customFormat="1" ht="17" outlineLevel="3">
      <c r="A531" s="41" t="s">
        <v>465</v>
      </c>
      <c r="B531" s="32" t="s">
        <v>63</v>
      </c>
      <c r="C531" s="69"/>
      <c r="D531" s="62" t="s">
        <v>46</v>
      </c>
      <c r="E531" s="11"/>
      <c r="F531" s="98"/>
      <c r="G531" s="97"/>
      <c r="H531" s="96">
        <f t="shared" si="284"/>
        <v>0</v>
      </c>
      <c r="I531" s="96">
        <f t="shared" ref="I531:I538" si="286">$E531*F531</f>
        <v>0</v>
      </c>
      <c r="J531" s="96">
        <f t="shared" si="281"/>
        <v>0</v>
      </c>
      <c r="K531" s="99">
        <f t="shared" si="285"/>
        <v>0</v>
      </c>
    </row>
    <row r="532" spans="1:11" s="5" customFormat="1" ht="17" outlineLevel="3">
      <c r="A532" s="41" t="s">
        <v>466</v>
      </c>
      <c r="B532" s="32" t="s">
        <v>64</v>
      </c>
      <c r="C532" s="69"/>
      <c r="D532" s="62" t="s">
        <v>46</v>
      </c>
      <c r="E532" s="11"/>
      <c r="F532" s="98"/>
      <c r="G532" s="97"/>
      <c r="H532" s="96">
        <f t="shared" si="284"/>
        <v>0</v>
      </c>
      <c r="I532" s="96">
        <f t="shared" si="286"/>
        <v>0</v>
      </c>
      <c r="J532" s="96">
        <f t="shared" si="281"/>
        <v>0</v>
      </c>
      <c r="K532" s="99">
        <f t="shared" si="285"/>
        <v>0</v>
      </c>
    </row>
    <row r="533" spans="1:11" s="5" customFormat="1" ht="17" outlineLevel="3">
      <c r="A533" s="41" t="s">
        <v>467</v>
      </c>
      <c r="B533" s="32" t="s">
        <v>65</v>
      </c>
      <c r="C533" s="69"/>
      <c r="D533" s="62" t="s">
        <v>46</v>
      </c>
      <c r="E533" s="11"/>
      <c r="F533" s="98"/>
      <c r="G533" s="97"/>
      <c r="H533" s="96">
        <f t="shared" si="284"/>
        <v>0</v>
      </c>
      <c r="I533" s="96">
        <f t="shared" si="286"/>
        <v>0</v>
      </c>
      <c r="J533" s="96">
        <f t="shared" si="281"/>
        <v>0</v>
      </c>
      <c r="K533" s="99">
        <f t="shared" si="285"/>
        <v>0</v>
      </c>
    </row>
    <row r="534" spans="1:11" s="5" customFormat="1" ht="51" outlineLevel="2">
      <c r="A534" s="29"/>
      <c r="B534" s="25" t="s">
        <v>167</v>
      </c>
      <c r="C534" s="27"/>
      <c r="D534" s="63"/>
      <c r="E534" s="26"/>
      <c r="F534" s="97"/>
      <c r="G534" s="97"/>
      <c r="H534" s="96">
        <f t="shared" si="284"/>
        <v>0</v>
      </c>
      <c r="I534" s="96">
        <f t="shared" si="286"/>
        <v>0</v>
      </c>
      <c r="J534" s="96">
        <f t="shared" ref="J534:J538" si="287">$E534*G534</f>
        <v>0</v>
      </c>
      <c r="K534" s="99">
        <f t="shared" si="285"/>
        <v>0</v>
      </c>
    </row>
    <row r="535" spans="1:11" s="2" customFormat="1" outlineLevel="2">
      <c r="A535" s="29"/>
      <c r="B535" s="28"/>
      <c r="C535" s="27"/>
      <c r="D535" s="63"/>
      <c r="E535" s="26"/>
      <c r="F535" s="97"/>
      <c r="G535" s="97"/>
      <c r="H535" s="96">
        <f t="shared" si="284"/>
        <v>0</v>
      </c>
      <c r="I535" s="96">
        <f t="shared" si="286"/>
        <v>0</v>
      </c>
      <c r="J535" s="96">
        <f t="shared" si="287"/>
        <v>0</v>
      </c>
      <c r="K535" s="99">
        <f t="shared" si="285"/>
        <v>0</v>
      </c>
    </row>
    <row r="536" spans="1:11" s="2" customFormat="1" outlineLevel="2">
      <c r="A536" s="29"/>
      <c r="B536" s="28"/>
      <c r="C536" s="27"/>
      <c r="D536" s="63"/>
      <c r="E536" s="26"/>
      <c r="F536" s="97"/>
      <c r="G536" s="97"/>
      <c r="H536" s="96">
        <f t="shared" si="284"/>
        <v>0</v>
      </c>
      <c r="I536" s="96">
        <f t="shared" si="286"/>
        <v>0</v>
      </c>
      <c r="J536" s="96">
        <f t="shared" si="287"/>
        <v>0</v>
      </c>
      <c r="K536" s="99">
        <f t="shared" si="285"/>
        <v>0</v>
      </c>
    </row>
    <row r="537" spans="1:11" s="2" customFormat="1" outlineLevel="2">
      <c r="A537" s="29"/>
      <c r="B537" s="28"/>
      <c r="C537" s="27"/>
      <c r="D537" s="63"/>
      <c r="E537" s="26"/>
      <c r="F537" s="97"/>
      <c r="G537" s="97"/>
      <c r="H537" s="96">
        <f t="shared" si="284"/>
        <v>0</v>
      </c>
      <c r="I537" s="96">
        <f t="shared" si="286"/>
        <v>0</v>
      </c>
      <c r="J537" s="96">
        <f t="shared" si="287"/>
        <v>0</v>
      </c>
      <c r="K537" s="99">
        <f t="shared" si="285"/>
        <v>0</v>
      </c>
    </row>
    <row r="538" spans="1:11" s="2" customFormat="1" outlineLevel="2">
      <c r="A538" s="29"/>
      <c r="B538" s="28"/>
      <c r="C538" s="27"/>
      <c r="D538" s="63"/>
      <c r="E538" s="26"/>
      <c r="F538" s="97"/>
      <c r="G538" s="97"/>
      <c r="H538" s="96">
        <f t="shared" si="284"/>
        <v>0</v>
      </c>
      <c r="I538" s="96">
        <f t="shared" si="286"/>
        <v>0</v>
      </c>
      <c r="J538" s="96">
        <f t="shared" si="287"/>
        <v>0</v>
      </c>
      <c r="K538" s="99">
        <f t="shared" si="285"/>
        <v>0</v>
      </c>
    </row>
    <row r="539" spans="1:11" s="14" customFormat="1" ht="17" outlineLevel="1">
      <c r="A539" s="13" t="s">
        <v>9</v>
      </c>
      <c r="B539" s="30" t="s">
        <v>359</v>
      </c>
      <c r="C539" s="67"/>
      <c r="D539" s="59" t="s">
        <v>45</v>
      </c>
      <c r="E539" s="44">
        <f>E540+E541</f>
        <v>0</v>
      </c>
      <c r="F539" s="90">
        <f>IF(E539&gt;0,I539/E539,0)</f>
        <v>0</v>
      </c>
      <c r="G539" s="90">
        <f>IF(E539&gt;0,J539/E539,0)</f>
        <v>0</v>
      </c>
      <c r="H539" s="90">
        <f>F539+G539</f>
        <v>0</v>
      </c>
      <c r="I539" s="90">
        <f>SUM(I540:I546)-I546</f>
        <v>0</v>
      </c>
      <c r="J539" s="90">
        <f>SUM(J540:J546)-J546</f>
        <v>0</v>
      </c>
      <c r="K539" s="91">
        <f>I539+J539</f>
        <v>0</v>
      </c>
    </row>
    <row r="540" spans="1:11" ht="17" outlineLevel="2" collapsed="1">
      <c r="A540" s="39" t="s">
        <v>468</v>
      </c>
      <c r="B540" s="31" t="s">
        <v>360</v>
      </c>
      <c r="C540" s="68" t="s">
        <v>238</v>
      </c>
      <c r="D540" s="60" t="s">
        <v>45</v>
      </c>
      <c r="E540" s="8"/>
      <c r="F540" s="92"/>
      <c r="G540" s="92"/>
      <c r="H540" s="93">
        <f t="shared" ref="H540:H545" si="288">F540+G540</f>
        <v>0</v>
      </c>
      <c r="I540" s="93">
        <f t="shared" ref="I540:I545" si="289">$E540*F540</f>
        <v>0</v>
      </c>
      <c r="J540" s="93">
        <f t="shared" ref="J540:J545" si="290">$E540*G540</f>
        <v>0</v>
      </c>
      <c r="K540" s="94">
        <f t="shared" ref="K540:K545" si="291">I540+J540</f>
        <v>0</v>
      </c>
    </row>
    <row r="541" spans="1:11" s="2" customFormat="1" ht="17" outlineLevel="2">
      <c r="A541" s="39" t="s">
        <v>469</v>
      </c>
      <c r="B541" s="31" t="s">
        <v>360</v>
      </c>
      <c r="C541" s="27"/>
      <c r="D541" s="60" t="s">
        <v>45</v>
      </c>
      <c r="E541" s="8"/>
      <c r="F541" s="92"/>
      <c r="G541" s="92"/>
      <c r="H541" s="93">
        <f t="shared" si="288"/>
        <v>0</v>
      </c>
      <c r="I541" s="93">
        <f t="shared" si="289"/>
        <v>0</v>
      </c>
      <c r="J541" s="93">
        <f t="shared" si="290"/>
        <v>0</v>
      </c>
      <c r="K541" s="94">
        <f t="shared" si="291"/>
        <v>0</v>
      </c>
    </row>
    <row r="542" spans="1:11" s="5" customFormat="1" ht="51" outlineLevel="2">
      <c r="A542" s="29"/>
      <c r="B542" s="25" t="s">
        <v>167</v>
      </c>
      <c r="C542" s="27"/>
      <c r="D542" s="63"/>
      <c r="E542" s="26"/>
      <c r="F542" s="97"/>
      <c r="G542" s="97"/>
      <c r="H542" s="93">
        <f t="shared" si="288"/>
        <v>0</v>
      </c>
      <c r="I542" s="93">
        <f t="shared" si="289"/>
        <v>0</v>
      </c>
      <c r="J542" s="93">
        <f t="shared" si="290"/>
        <v>0</v>
      </c>
      <c r="K542" s="94">
        <f t="shared" si="291"/>
        <v>0</v>
      </c>
    </row>
    <row r="543" spans="1:11" s="2" customFormat="1" outlineLevel="2">
      <c r="A543" s="29"/>
      <c r="B543" s="28"/>
      <c r="C543" s="27"/>
      <c r="D543" s="63"/>
      <c r="E543" s="26"/>
      <c r="F543" s="97"/>
      <c r="G543" s="97"/>
      <c r="H543" s="93">
        <f t="shared" si="288"/>
        <v>0</v>
      </c>
      <c r="I543" s="93">
        <f t="shared" si="289"/>
        <v>0</v>
      </c>
      <c r="J543" s="93">
        <f t="shared" si="290"/>
        <v>0</v>
      </c>
      <c r="K543" s="94">
        <f t="shared" si="291"/>
        <v>0</v>
      </c>
    </row>
    <row r="544" spans="1:11" s="2" customFormat="1" outlineLevel="2">
      <c r="A544" s="29"/>
      <c r="B544" s="28"/>
      <c r="C544" s="27"/>
      <c r="D544" s="63"/>
      <c r="E544" s="26"/>
      <c r="F544" s="97"/>
      <c r="G544" s="97"/>
      <c r="H544" s="93">
        <f t="shared" si="288"/>
        <v>0</v>
      </c>
      <c r="I544" s="93">
        <f t="shared" si="289"/>
        <v>0</v>
      </c>
      <c r="J544" s="93">
        <f t="shared" si="290"/>
        <v>0</v>
      </c>
      <c r="K544" s="94">
        <f t="shared" si="291"/>
        <v>0</v>
      </c>
    </row>
    <row r="545" spans="1:11" s="2" customFormat="1" outlineLevel="2">
      <c r="A545" s="29"/>
      <c r="B545" s="28"/>
      <c r="C545" s="27"/>
      <c r="D545" s="63"/>
      <c r="E545" s="26"/>
      <c r="F545" s="97"/>
      <c r="G545" s="97"/>
      <c r="H545" s="93">
        <f t="shared" si="288"/>
        <v>0</v>
      </c>
      <c r="I545" s="93">
        <f t="shared" si="289"/>
        <v>0</v>
      </c>
      <c r="J545" s="93">
        <f t="shared" si="290"/>
        <v>0</v>
      </c>
      <c r="K545" s="94">
        <f t="shared" si="291"/>
        <v>0</v>
      </c>
    </row>
    <row r="546" spans="1:11" ht="22" thickBot="1">
      <c r="A546" s="84"/>
      <c r="B546" s="46" t="s">
        <v>121</v>
      </c>
      <c r="C546" s="78"/>
      <c r="D546" s="72"/>
      <c r="E546" s="47"/>
      <c r="F546" s="106"/>
      <c r="G546" s="106"/>
      <c r="H546" s="106"/>
      <c r="I546" s="106"/>
      <c r="J546" s="106"/>
      <c r="K546" s="107">
        <f>K9+K394+K432</f>
        <v>0</v>
      </c>
    </row>
    <row r="547" spans="1:11" ht="21.75" customHeight="1">
      <c r="A547" s="85"/>
      <c r="B547" s="48" t="s">
        <v>165</v>
      </c>
      <c r="C547" s="79"/>
      <c r="D547" s="73"/>
      <c r="E547" s="49"/>
      <c r="F547" s="108"/>
      <c r="G547" s="108"/>
      <c r="H547" s="108"/>
      <c r="I547" s="108"/>
      <c r="J547" s="108"/>
      <c r="K547" s="109"/>
    </row>
    <row r="548" spans="1:11" s="4" customFormat="1" ht="15.75" customHeight="1" outlineLevel="1">
      <c r="A548" s="13" t="s">
        <v>10</v>
      </c>
      <c r="B548" s="116"/>
      <c r="C548" s="80"/>
      <c r="D548" s="74"/>
      <c r="E548" s="9"/>
      <c r="F548" s="100"/>
      <c r="G548" s="100"/>
      <c r="H548" s="101">
        <f t="shared" ref="H548:H558" si="292">F548+G548</f>
        <v>0</v>
      </c>
      <c r="I548" s="101">
        <f t="shared" ref="I548:J558" si="293">$E548*F548</f>
        <v>0</v>
      </c>
      <c r="J548" s="101">
        <f t="shared" si="293"/>
        <v>0</v>
      </c>
      <c r="K548" s="110">
        <f t="shared" ref="K548:K558" si="294">I548+J548</f>
        <v>0</v>
      </c>
    </row>
    <row r="549" spans="1:11" s="4" customFormat="1" ht="15.75" customHeight="1" outlineLevel="1">
      <c r="A549" s="13" t="s">
        <v>12</v>
      </c>
      <c r="B549" s="116"/>
      <c r="C549" s="80"/>
      <c r="D549" s="74"/>
      <c r="E549" s="9"/>
      <c r="F549" s="100"/>
      <c r="G549" s="100"/>
      <c r="H549" s="101">
        <f t="shared" si="292"/>
        <v>0</v>
      </c>
      <c r="I549" s="101">
        <f t="shared" si="293"/>
        <v>0</v>
      </c>
      <c r="J549" s="101">
        <f t="shared" si="293"/>
        <v>0</v>
      </c>
      <c r="K549" s="110">
        <f t="shared" si="294"/>
        <v>0</v>
      </c>
    </row>
    <row r="550" spans="1:11" s="4" customFormat="1" ht="17" outlineLevel="1">
      <c r="A550" s="13" t="s">
        <v>13</v>
      </c>
      <c r="B550" s="116"/>
      <c r="C550" s="80"/>
      <c r="D550" s="74"/>
      <c r="E550" s="9"/>
      <c r="F550" s="100"/>
      <c r="G550" s="100"/>
      <c r="H550" s="101">
        <f t="shared" si="292"/>
        <v>0</v>
      </c>
      <c r="I550" s="101">
        <f t="shared" si="293"/>
        <v>0</v>
      </c>
      <c r="J550" s="101">
        <f t="shared" si="293"/>
        <v>0</v>
      </c>
      <c r="K550" s="110">
        <f t="shared" si="294"/>
        <v>0</v>
      </c>
    </row>
    <row r="551" spans="1:11" s="4" customFormat="1" ht="17" outlineLevel="1">
      <c r="A551" s="13" t="s">
        <v>7</v>
      </c>
      <c r="B551" s="116"/>
      <c r="C551" s="80"/>
      <c r="D551" s="74"/>
      <c r="E551" s="9"/>
      <c r="F551" s="100"/>
      <c r="G551" s="100"/>
      <c r="H551" s="101">
        <f t="shared" si="292"/>
        <v>0</v>
      </c>
      <c r="I551" s="101">
        <f t="shared" si="293"/>
        <v>0</v>
      </c>
      <c r="J551" s="101">
        <f t="shared" si="293"/>
        <v>0</v>
      </c>
      <c r="K551" s="110">
        <f t="shared" si="294"/>
        <v>0</v>
      </c>
    </row>
    <row r="552" spans="1:11" s="4" customFormat="1" ht="17" outlineLevel="1">
      <c r="A552" s="13" t="s">
        <v>8</v>
      </c>
      <c r="B552" s="116"/>
      <c r="C552" s="80"/>
      <c r="D552" s="74"/>
      <c r="E552" s="9"/>
      <c r="F552" s="100"/>
      <c r="G552" s="100"/>
      <c r="H552" s="101">
        <f t="shared" si="292"/>
        <v>0</v>
      </c>
      <c r="I552" s="101">
        <f t="shared" si="293"/>
        <v>0</v>
      </c>
      <c r="J552" s="101">
        <f t="shared" si="293"/>
        <v>0</v>
      </c>
      <c r="K552" s="110">
        <f t="shared" si="294"/>
        <v>0</v>
      </c>
    </row>
    <row r="553" spans="1:11" s="4" customFormat="1" ht="17" outlineLevel="1">
      <c r="A553" s="13" t="s">
        <v>6</v>
      </c>
      <c r="B553" s="116"/>
      <c r="C553" s="80"/>
      <c r="D553" s="74"/>
      <c r="E553" s="9"/>
      <c r="F553" s="100"/>
      <c r="G553" s="100"/>
      <c r="H553" s="101">
        <f t="shared" si="292"/>
        <v>0</v>
      </c>
      <c r="I553" s="101">
        <f t="shared" si="293"/>
        <v>0</v>
      </c>
      <c r="J553" s="101">
        <f t="shared" si="293"/>
        <v>0</v>
      </c>
      <c r="K553" s="110">
        <f t="shared" si="294"/>
        <v>0</v>
      </c>
    </row>
    <row r="554" spans="1:11" s="4" customFormat="1" ht="17" outlineLevel="1">
      <c r="A554" s="13" t="s">
        <v>9</v>
      </c>
      <c r="B554" s="116"/>
      <c r="C554" s="80"/>
      <c r="D554" s="74"/>
      <c r="E554" s="9"/>
      <c r="F554" s="100"/>
      <c r="G554" s="100"/>
      <c r="H554" s="101">
        <f t="shared" si="292"/>
        <v>0</v>
      </c>
      <c r="I554" s="101">
        <f t="shared" si="293"/>
        <v>0</v>
      </c>
      <c r="J554" s="101">
        <f t="shared" si="293"/>
        <v>0</v>
      </c>
      <c r="K554" s="110">
        <f t="shared" si="294"/>
        <v>0</v>
      </c>
    </row>
    <row r="555" spans="1:11" s="4" customFormat="1" ht="17" outlineLevel="1">
      <c r="A555" s="13" t="s">
        <v>109</v>
      </c>
      <c r="B555" s="116"/>
      <c r="C555" s="80"/>
      <c r="D555" s="74"/>
      <c r="E555" s="9"/>
      <c r="F555" s="100"/>
      <c r="G555" s="100"/>
      <c r="H555" s="101">
        <f t="shared" si="292"/>
        <v>0</v>
      </c>
      <c r="I555" s="101">
        <f t="shared" si="293"/>
        <v>0</v>
      </c>
      <c r="J555" s="101">
        <f t="shared" si="293"/>
        <v>0</v>
      </c>
      <c r="K555" s="110">
        <f t="shared" si="294"/>
        <v>0</v>
      </c>
    </row>
    <row r="556" spans="1:11" s="4" customFormat="1" ht="17" outlineLevel="1">
      <c r="A556" s="13" t="s">
        <v>115</v>
      </c>
      <c r="B556" s="116"/>
      <c r="C556" s="80"/>
      <c r="D556" s="74"/>
      <c r="E556" s="9"/>
      <c r="F556" s="100"/>
      <c r="G556" s="100"/>
      <c r="H556" s="101">
        <f t="shared" si="292"/>
        <v>0</v>
      </c>
      <c r="I556" s="101">
        <f t="shared" si="293"/>
        <v>0</v>
      </c>
      <c r="J556" s="101">
        <f t="shared" si="293"/>
        <v>0</v>
      </c>
      <c r="K556" s="110">
        <f t="shared" si="294"/>
        <v>0</v>
      </c>
    </row>
    <row r="557" spans="1:11" s="4" customFormat="1" ht="17" outlineLevel="1">
      <c r="A557" s="13" t="s">
        <v>116</v>
      </c>
      <c r="B557" s="116"/>
      <c r="C557" s="80"/>
      <c r="D557" s="74"/>
      <c r="E557" s="9"/>
      <c r="F557" s="100"/>
      <c r="G557" s="100"/>
      <c r="H557" s="101">
        <f t="shared" si="292"/>
        <v>0</v>
      </c>
      <c r="I557" s="101">
        <f t="shared" si="293"/>
        <v>0</v>
      </c>
      <c r="J557" s="101">
        <f t="shared" si="293"/>
        <v>0</v>
      </c>
      <c r="K557" s="110">
        <f t="shared" si="294"/>
        <v>0</v>
      </c>
    </row>
    <row r="558" spans="1:11" s="4" customFormat="1" ht="17" outlineLevel="1">
      <c r="A558" s="18" t="s">
        <v>117</v>
      </c>
      <c r="B558" s="117"/>
      <c r="C558" s="81"/>
      <c r="D558" s="75"/>
      <c r="E558" s="19"/>
      <c r="F558" s="111"/>
      <c r="G558" s="111"/>
      <c r="H558" s="112">
        <f t="shared" si="292"/>
        <v>0</v>
      </c>
      <c r="I558" s="112">
        <f t="shared" si="293"/>
        <v>0</v>
      </c>
      <c r="J558" s="112">
        <f t="shared" si="293"/>
        <v>0</v>
      </c>
      <c r="K558" s="113">
        <f t="shared" si="294"/>
        <v>0</v>
      </c>
    </row>
    <row r="559" spans="1:11" s="4" customFormat="1" ht="43" thickBot="1">
      <c r="A559" s="84"/>
      <c r="B559" s="46" t="s">
        <v>166</v>
      </c>
      <c r="C559" s="82"/>
      <c r="D559" s="72"/>
      <c r="E559" s="47"/>
      <c r="F559" s="114"/>
      <c r="G559" s="114"/>
      <c r="H559" s="114"/>
      <c r="I559" s="114"/>
      <c r="J559" s="114"/>
      <c r="K559" s="115">
        <f>SUM(K548:K558)</f>
        <v>0</v>
      </c>
    </row>
    <row r="560" spans="1:11" ht="25">
      <c r="A560" s="383" t="s">
        <v>519</v>
      </c>
      <c r="B560" s="384"/>
      <c r="C560" s="384"/>
      <c r="D560" s="384"/>
      <c r="E560" s="385"/>
      <c r="F560" s="385"/>
      <c r="G560" s="385"/>
      <c r="H560" s="385"/>
      <c r="I560" s="385"/>
      <c r="J560" s="385"/>
      <c r="K560" s="58"/>
    </row>
    <row r="561" spans="1:11" ht="17" outlineLevel="1">
      <c r="A561" s="50">
        <v>1</v>
      </c>
      <c r="B561" s="51" t="s">
        <v>71</v>
      </c>
      <c r="C561" s="51"/>
      <c r="D561" s="51" t="s">
        <v>72</v>
      </c>
      <c r="E561" s="386"/>
      <c r="F561" s="387"/>
      <c r="G561" s="387"/>
      <c r="H561" s="387"/>
      <c r="I561" s="387"/>
      <c r="J561" s="387"/>
      <c r="K561" s="387"/>
    </row>
    <row r="562" spans="1:11" ht="17" outlineLevel="1">
      <c r="A562" s="50">
        <v>2</v>
      </c>
      <c r="B562" s="51" t="s">
        <v>73</v>
      </c>
      <c r="C562" s="51"/>
      <c r="D562" s="51" t="s">
        <v>74</v>
      </c>
      <c r="E562" s="375"/>
      <c r="F562" s="376"/>
      <c r="G562" s="376"/>
      <c r="H562" s="376"/>
      <c r="I562" s="376"/>
      <c r="J562" s="376"/>
      <c r="K562" s="376"/>
    </row>
    <row r="563" spans="1:11" ht="34" outlineLevel="1">
      <c r="A563" s="50">
        <v>3</v>
      </c>
      <c r="B563" s="51" t="s">
        <v>75</v>
      </c>
      <c r="C563" s="51"/>
      <c r="D563" s="51" t="s">
        <v>76</v>
      </c>
      <c r="E563" s="375"/>
      <c r="F563" s="376"/>
      <c r="G563" s="376"/>
      <c r="H563" s="376"/>
      <c r="I563" s="376"/>
      <c r="J563" s="376"/>
      <c r="K563" s="376"/>
    </row>
    <row r="564" spans="1:11" ht="17" outlineLevel="1">
      <c r="A564" s="50">
        <v>4</v>
      </c>
      <c r="B564" s="52" t="s">
        <v>77</v>
      </c>
      <c r="C564" s="52"/>
      <c r="D564" s="52" t="s">
        <v>78</v>
      </c>
      <c r="E564" s="375"/>
      <c r="F564" s="376"/>
      <c r="G564" s="376"/>
      <c r="H564" s="376"/>
      <c r="I564" s="376"/>
      <c r="J564" s="376"/>
      <c r="K564" s="376"/>
    </row>
    <row r="565" spans="1:11" ht="17" outlineLevel="1">
      <c r="A565" s="50">
        <v>5</v>
      </c>
      <c r="B565" s="52" t="s">
        <v>102</v>
      </c>
      <c r="C565" s="52"/>
      <c r="D565" s="52" t="s">
        <v>74</v>
      </c>
      <c r="E565" s="375"/>
      <c r="F565" s="376"/>
      <c r="G565" s="376"/>
      <c r="H565" s="376"/>
      <c r="I565" s="376"/>
      <c r="J565" s="376"/>
      <c r="K565" s="376"/>
    </row>
    <row r="566" spans="1:11" ht="34" outlineLevel="1">
      <c r="A566" s="50">
        <v>6</v>
      </c>
      <c r="B566" s="51" t="s">
        <v>79</v>
      </c>
      <c r="C566" s="51"/>
      <c r="D566" s="51" t="s">
        <v>80</v>
      </c>
      <c r="E566" s="375"/>
      <c r="F566" s="376"/>
      <c r="G566" s="376"/>
      <c r="H566" s="376"/>
      <c r="I566" s="376"/>
      <c r="J566" s="376"/>
      <c r="K566" s="376"/>
    </row>
    <row r="567" spans="1:11" ht="34" outlineLevel="1">
      <c r="A567" s="50">
        <v>7</v>
      </c>
      <c r="B567" s="52" t="s">
        <v>81</v>
      </c>
      <c r="C567" s="52"/>
      <c r="D567" s="52" t="s">
        <v>82</v>
      </c>
      <c r="E567" s="375"/>
      <c r="F567" s="376"/>
      <c r="G567" s="376"/>
      <c r="H567" s="376"/>
      <c r="I567" s="376"/>
      <c r="J567" s="376"/>
      <c r="K567" s="376"/>
    </row>
    <row r="568" spans="1:11" ht="17" outlineLevel="1">
      <c r="A568" s="50">
        <v>8</v>
      </c>
      <c r="B568" s="51" t="s">
        <v>83</v>
      </c>
      <c r="C568" s="51"/>
      <c r="D568" s="51" t="s">
        <v>80</v>
      </c>
      <c r="E568" s="375"/>
      <c r="F568" s="376"/>
      <c r="G568" s="376"/>
      <c r="H568" s="376"/>
      <c r="I568" s="376"/>
      <c r="J568" s="376"/>
      <c r="K568" s="376"/>
    </row>
    <row r="569" spans="1:11" ht="17" outlineLevel="1">
      <c r="A569" s="50">
        <v>9</v>
      </c>
      <c r="B569" s="51" t="s">
        <v>103</v>
      </c>
      <c r="C569" s="51"/>
      <c r="D569" s="51" t="s">
        <v>84</v>
      </c>
      <c r="E569" s="375"/>
      <c r="F569" s="376"/>
      <c r="G569" s="376"/>
      <c r="H569" s="376"/>
      <c r="I569" s="376"/>
      <c r="J569" s="376"/>
      <c r="K569" s="376"/>
    </row>
    <row r="570" spans="1:11" ht="51" outlineLevel="1">
      <c r="A570" s="50">
        <v>10</v>
      </c>
      <c r="B570" s="51" t="s">
        <v>85</v>
      </c>
      <c r="C570" s="51"/>
      <c r="D570" s="51" t="s">
        <v>86</v>
      </c>
      <c r="E570" s="375"/>
      <c r="F570" s="376"/>
      <c r="G570" s="376"/>
      <c r="H570" s="376"/>
      <c r="I570" s="376"/>
      <c r="J570" s="376"/>
      <c r="K570" s="376"/>
    </row>
    <row r="571" spans="1:11" ht="34" outlineLevel="1">
      <c r="A571" s="50">
        <v>11</v>
      </c>
      <c r="B571" s="51" t="s">
        <v>104</v>
      </c>
      <c r="C571" s="51"/>
      <c r="D571" s="51" t="s">
        <v>87</v>
      </c>
      <c r="E571" s="375"/>
      <c r="F571" s="376"/>
      <c r="G571" s="376"/>
      <c r="H571" s="376"/>
      <c r="I571" s="376"/>
      <c r="J571" s="376"/>
      <c r="K571" s="376"/>
    </row>
    <row r="572" spans="1:11" ht="34" outlineLevel="1">
      <c r="A572" s="50">
        <v>12</v>
      </c>
      <c r="B572" s="51" t="s">
        <v>88</v>
      </c>
      <c r="C572" s="51"/>
      <c r="D572" s="51" t="s">
        <v>89</v>
      </c>
      <c r="E572" s="375"/>
      <c r="F572" s="376"/>
      <c r="G572" s="376"/>
      <c r="H572" s="376"/>
      <c r="I572" s="376"/>
      <c r="J572" s="376"/>
      <c r="K572" s="376"/>
    </row>
    <row r="573" spans="1:11" ht="17" outlineLevel="1">
      <c r="A573" s="50">
        <v>13</v>
      </c>
      <c r="B573" s="53" t="s">
        <v>90</v>
      </c>
      <c r="C573" s="53"/>
      <c r="D573" s="53" t="s">
        <v>91</v>
      </c>
      <c r="E573" s="375"/>
      <c r="F573" s="376"/>
      <c r="G573" s="376"/>
      <c r="H573" s="376"/>
      <c r="I573" s="376"/>
      <c r="J573" s="376"/>
      <c r="K573" s="376"/>
    </row>
    <row r="574" spans="1:11" ht="34" outlineLevel="1">
      <c r="A574" s="50">
        <v>14</v>
      </c>
      <c r="B574" s="53" t="s">
        <v>92</v>
      </c>
      <c r="C574" s="53"/>
      <c r="D574" s="53" t="s">
        <v>93</v>
      </c>
      <c r="E574" s="375"/>
      <c r="F574" s="376"/>
      <c r="G574" s="376"/>
      <c r="H574" s="376"/>
      <c r="I574" s="376"/>
      <c r="J574" s="376"/>
      <c r="K574" s="376"/>
    </row>
    <row r="575" spans="1:11" ht="17" outlineLevel="1">
      <c r="A575" s="50">
        <v>15</v>
      </c>
      <c r="B575" s="51" t="s">
        <v>94</v>
      </c>
      <c r="C575" s="51"/>
      <c r="D575" s="51" t="s">
        <v>95</v>
      </c>
      <c r="E575" s="375"/>
      <c r="F575" s="376"/>
      <c r="G575" s="376"/>
      <c r="H575" s="376"/>
      <c r="I575" s="376"/>
      <c r="J575" s="376"/>
      <c r="K575" s="376"/>
    </row>
    <row r="576" spans="1:11" ht="17" outlineLevel="1">
      <c r="A576" s="50">
        <v>16</v>
      </c>
      <c r="B576" s="54" t="s">
        <v>96</v>
      </c>
      <c r="C576" s="54"/>
      <c r="D576" s="54"/>
      <c r="E576" s="375"/>
      <c r="F576" s="376"/>
      <c r="G576" s="376"/>
      <c r="H576" s="376"/>
      <c r="I576" s="376"/>
      <c r="J576" s="376"/>
      <c r="K576" s="376"/>
    </row>
    <row r="577" spans="1:11" ht="17" outlineLevel="1">
      <c r="A577" s="50">
        <v>17</v>
      </c>
      <c r="B577" s="52" t="s">
        <v>97</v>
      </c>
      <c r="C577" s="52"/>
      <c r="D577" s="52"/>
      <c r="E577" s="375"/>
      <c r="F577" s="376"/>
      <c r="G577" s="376"/>
      <c r="H577" s="376"/>
      <c r="I577" s="376"/>
      <c r="J577" s="376"/>
      <c r="K577" s="376"/>
    </row>
    <row r="578" spans="1:11" ht="17" outlineLevel="1">
      <c r="A578" s="50">
        <v>18</v>
      </c>
      <c r="B578" s="51" t="s">
        <v>98</v>
      </c>
      <c r="C578" s="51"/>
      <c r="D578" s="51"/>
      <c r="E578" s="375"/>
      <c r="F578" s="376"/>
      <c r="G578" s="376"/>
      <c r="H578" s="376"/>
      <c r="I578" s="376"/>
      <c r="J578" s="376"/>
      <c r="K578" s="376"/>
    </row>
    <row r="579" spans="1:11" ht="17" outlineLevel="1">
      <c r="A579" s="50">
        <v>19</v>
      </c>
      <c r="B579" s="51" t="s">
        <v>99</v>
      </c>
      <c r="C579" s="51"/>
      <c r="D579" s="55"/>
      <c r="E579" s="375"/>
      <c r="F579" s="376"/>
      <c r="G579" s="376"/>
      <c r="H579" s="376"/>
      <c r="I579" s="376"/>
      <c r="J579" s="376"/>
      <c r="K579" s="376"/>
    </row>
    <row r="580" spans="1:11" ht="17" outlineLevel="1">
      <c r="A580" s="50">
        <v>20</v>
      </c>
      <c r="B580" s="51" t="s">
        <v>100</v>
      </c>
      <c r="C580" s="51"/>
      <c r="D580" s="51"/>
      <c r="E580" s="375"/>
      <c r="F580" s="376"/>
      <c r="G580" s="376"/>
      <c r="H580" s="376"/>
      <c r="I580" s="376"/>
      <c r="J580" s="376"/>
      <c r="K580" s="376"/>
    </row>
    <row r="581" spans="1:11" ht="17" outlineLevel="1">
      <c r="A581" s="50">
        <v>21</v>
      </c>
      <c r="B581" s="51" t="s">
        <v>101</v>
      </c>
      <c r="C581" s="51"/>
      <c r="D581" s="51"/>
      <c r="E581" s="375"/>
      <c r="F581" s="376"/>
      <c r="G581" s="376"/>
      <c r="H581" s="376"/>
      <c r="I581" s="376"/>
      <c r="J581" s="376"/>
      <c r="K581" s="376"/>
    </row>
  </sheetData>
  <autoFilter ref="E9:E392" xr:uid="{00000000-0009-0000-0000-000005000000}"/>
  <mergeCells count="39">
    <mergeCell ref="E571:K571"/>
    <mergeCell ref="E572:K572"/>
    <mergeCell ref="E573:K573"/>
    <mergeCell ref="E574:K574"/>
    <mergeCell ref="E575:K575"/>
    <mergeCell ref="E581:K581"/>
    <mergeCell ref="E576:K576"/>
    <mergeCell ref="E577:K577"/>
    <mergeCell ref="E578:K578"/>
    <mergeCell ref="E579:K579"/>
    <mergeCell ref="E580:K580"/>
    <mergeCell ref="A3:K3"/>
    <mergeCell ref="A2:K2"/>
    <mergeCell ref="A4:K4"/>
    <mergeCell ref="A5:A7"/>
    <mergeCell ref="B5:B7"/>
    <mergeCell ref="D5:D7"/>
    <mergeCell ref="E5:E7"/>
    <mergeCell ref="F5:K5"/>
    <mergeCell ref="F6:G6"/>
    <mergeCell ref="K6:K7"/>
    <mergeCell ref="H6:H7"/>
    <mergeCell ref="I6:J6"/>
    <mergeCell ref="C5:C7"/>
    <mergeCell ref="A8:D8"/>
    <mergeCell ref="E563:K563"/>
    <mergeCell ref="A560:J560"/>
    <mergeCell ref="E569:K569"/>
    <mergeCell ref="E570:K570"/>
    <mergeCell ref="E564:K564"/>
    <mergeCell ref="E565:K565"/>
    <mergeCell ref="E566:K566"/>
    <mergeCell ref="E567:K567"/>
    <mergeCell ref="E568:K568"/>
    <mergeCell ref="A9:D9"/>
    <mergeCell ref="A394:D394"/>
    <mergeCell ref="A432:D432"/>
    <mergeCell ref="E561:K561"/>
    <mergeCell ref="E562:K562"/>
  </mergeCells>
  <phoneticPr fontId="5" type="noConversion"/>
  <pageMargins left="0.35433070866141736" right="0.15748031496062992" top="0.39370078740157483" bottom="0.39370078740157483" header="0.51181102362204722" footer="0.51181102362204722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отделочные работы</vt:lpstr>
      <vt:lpstr>Доп. работы (2)</vt:lpstr>
      <vt:lpstr>Сальдо на доп.работы</vt:lpstr>
      <vt:lpstr>Доп. работы</vt:lpstr>
      <vt:lpstr>Благоустройство (2)</vt:lpstr>
      <vt:lpstr>Благоустройство</vt:lpstr>
      <vt:lpstr>Благоустройство!Область_печати</vt:lpstr>
      <vt:lpstr>'Благоустройство (2)'!Область_печати</vt:lpstr>
      <vt:lpstr>'Доп. работы'!Область_печати</vt:lpstr>
      <vt:lpstr>'Доп. работы (2)'!Область_печати</vt:lpstr>
      <vt:lpstr>'отделочные работы'!Область_печати</vt:lpstr>
      <vt:lpstr>'Сальдо на доп.работы'!Область_печати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Elena</cp:lastModifiedBy>
  <cp:lastPrinted>2019-05-06T13:00:49Z</cp:lastPrinted>
  <dcterms:created xsi:type="dcterms:W3CDTF">2008-07-01T11:09:43Z</dcterms:created>
  <dcterms:modified xsi:type="dcterms:W3CDTF">2021-04-27T10:32:51Z</dcterms:modified>
</cp:coreProperties>
</file>